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iri.Ivovi\OneDrive - Shell\META\2023\CIVIL INSPECTION OPTIMIZATION\"/>
    </mc:Choice>
  </mc:AlternateContent>
  <xr:revisionPtr revIDLastSave="0" documentId="13_ncr:1_{92A5C4A1-4AD6-4596-851F-F5B5377AC296}" xr6:coauthVersionLast="47" xr6:coauthVersionMax="47" xr10:uidLastSave="{00000000-0000-0000-0000-000000000000}"/>
  <bookViews>
    <workbookView xWindow="28680" yWindow="-120" windowWidth="27555" windowHeight="16440" xr2:uid="{00000000-000D-0000-FFFF-FFFF00000000}"/>
  </bookViews>
  <sheets>
    <sheet name="ORIGINAL VS ACTUAL" sheetId="14" r:id="rId1"/>
    <sheet name="ADIBAWA" sheetId="2" state="hidden" r:id="rId2"/>
    <sheet name="ETELEBOU" sheetId="4" state="hidden" r:id="rId3"/>
    <sheet name="OKOLOMS GP" sheetId="5" state="hidden" r:id="rId4"/>
    <sheet name="BONNY" sheetId="6" state="hidden" r:id="rId5"/>
    <sheet name="BENISEDE" sheetId="10" state="hidden" r:id="rId6"/>
    <sheet name="KOLO CREEK" sheetId="11" state="hidden" r:id="rId7"/>
    <sheet name="Land Transport Rates" sheetId="9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4" l="1"/>
  <c r="N8" i="14"/>
  <c r="S8" i="14" s="1"/>
  <c r="T8" i="14" s="1"/>
  <c r="N7" i="14"/>
  <c r="S7" i="14" s="1"/>
  <c r="T7" i="14" s="1"/>
  <c r="N6" i="14"/>
  <c r="S6" i="14" s="1"/>
  <c r="T6" i="14" s="1"/>
  <c r="V5" i="14"/>
  <c r="N5" i="14"/>
  <c r="S5" i="14"/>
  <c r="T5" i="14" s="1"/>
  <c r="S10" i="14"/>
  <c r="T10" i="14" s="1"/>
  <c r="S12" i="14"/>
  <c r="T12" i="14" s="1"/>
  <c r="U12" i="14" s="1"/>
  <c r="S17" i="14"/>
  <c r="T17" i="14" s="1"/>
  <c r="U17" i="14" s="1"/>
  <c r="P5" i="14"/>
  <c r="Q5" i="14" s="1"/>
  <c r="S14" i="14"/>
  <c r="T14" i="14" s="1"/>
  <c r="U14" i="14" s="1"/>
  <c r="R13" i="14"/>
  <c r="S11" i="14"/>
  <c r="T11" i="14" s="1"/>
  <c r="U11" i="14" s="1"/>
  <c r="P10" i="14"/>
  <c r="Q10" i="14" s="1"/>
  <c r="M9" i="14"/>
  <c r="H5" i="11"/>
  <c r="G5" i="11"/>
  <c r="H6" i="10"/>
  <c r="G6" i="10"/>
  <c r="G6" i="6"/>
  <c r="H6" i="6" s="1"/>
  <c r="H5" i="5"/>
  <c r="G5" i="5"/>
  <c r="H5" i="4"/>
  <c r="G5" i="4"/>
  <c r="H6" i="2"/>
  <c r="G6" i="2"/>
  <c r="G5" i="10"/>
  <c r="H5" i="10" s="1"/>
  <c r="H4" i="10"/>
  <c r="G5" i="6"/>
  <c r="H5" i="6" s="1"/>
  <c r="H4" i="6"/>
  <c r="P9" i="14" l="1"/>
  <c r="Q9" i="14" s="1"/>
  <c r="P7" i="14"/>
  <c r="Q7" i="14" s="1"/>
  <c r="U7" i="14" s="1"/>
  <c r="P6" i="14"/>
  <c r="Q6" i="14" s="1"/>
  <c r="U10" i="14"/>
  <c r="P8" i="14"/>
  <c r="Q8" i="14" s="1"/>
  <c r="R16" i="14"/>
  <c r="U6" i="14"/>
  <c r="U5" i="14"/>
  <c r="S13" i="14"/>
  <c r="T13" i="14" s="1"/>
  <c r="U13" i="14" s="1"/>
  <c r="R11" i="14"/>
  <c r="S16" i="14"/>
  <c r="T16" i="14" s="1"/>
  <c r="U16" i="14" s="1"/>
  <c r="R14" i="14"/>
  <c r="S15" i="14"/>
  <c r="T15" i="14" s="1"/>
  <c r="U15" i="14" s="1"/>
  <c r="S9" i="14"/>
  <c r="T9" i="14" s="1"/>
  <c r="G16" i="11"/>
  <c r="G15" i="11"/>
  <c r="G14" i="11"/>
  <c r="G13" i="11"/>
  <c r="G11" i="11"/>
  <c r="G10" i="11"/>
  <c r="G9" i="11"/>
  <c r="G8" i="11"/>
  <c r="G7" i="11"/>
  <c r="G6" i="11"/>
  <c r="G4" i="11"/>
  <c r="H4" i="11" s="1"/>
  <c r="H17" i="11" s="1"/>
  <c r="H20" i="11" s="1"/>
  <c r="R8" i="14" l="1"/>
  <c r="R19" i="14" s="1"/>
  <c r="U8" i="14"/>
  <c r="Q19" i="14"/>
  <c r="T19" i="14"/>
  <c r="U9" i="14"/>
  <c r="G17" i="11"/>
  <c r="G20" i="11" s="1"/>
  <c r="H17" i="10"/>
  <c r="H20" i="10" s="1"/>
  <c r="G16" i="10"/>
  <c r="G15" i="10"/>
  <c r="G14" i="10"/>
  <c r="G13" i="10"/>
  <c r="G11" i="10"/>
  <c r="G10" i="10"/>
  <c r="G9" i="10"/>
  <c r="G8" i="10"/>
  <c r="G7" i="10"/>
  <c r="G4" i="10"/>
  <c r="U19" i="14" l="1"/>
  <c r="G17" i="10"/>
  <c r="G20" i="10" s="1"/>
  <c r="H17" i="6" l="1"/>
  <c r="H20" i="6" s="1"/>
  <c r="G16" i="6"/>
  <c r="G15" i="6"/>
  <c r="G14" i="6"/>
  <c r="G13" i="6"/>
  <c r="G11" i="6"/>
  <c r="G10" i="6"/>
  <c r="G9" i="6"/>
  <c r="G8" i="6"/>
  <c r="G7" i="6"/>
  <c r="G4" i="6"/>
  <c r="G17" i="6" l="1"/>
  <c r="G20" i="6" s="1"/>
  <c r="G16" i="5" l="1"/>
  <c r="G15" i="5"/>
  <c r="G14" i="5"/>
  <c r="G13" i="5"/>
  <c r="G11" i="5"/>
  <c r="G10" i="5"/>
  <c r="G9" i="5"/>
  <c r="G8" i="5"/>
  <c r="G7" i="5"/>
  <c r="G6" i="5"/>
  <c r="G4" i="5"/>
  <c r="H4" i="5" s="1"/>
  <c r="H17" i="5" s="1"/>
  <c r="H20" i="5" s="1"/>
  <c r="G17" i="5" l="1"/>
  <c r="G20" i="5" s="1"/>
  <c r="G16" i="4"/>
  <c r="G15" i="4"/>
  <c r="G14" i="4"/>
  <c r="G13" i="4"/>
  <c r="G11" i="4"/>
  <c r="G10" i="4"/>
  <c r="G9" i="4"/>
  <c r="G8" i="4"/>
  <c r="G7" i="4"/>
  <c r="G6" i="4"/>
  <c r="G4" i="4"/>
  <c r="H4" i="4" s="1"/>
  <c r="H17" i="4" l="1"/>
  <c r="H20" i="4" s="1"/>
  <c r="G17" i="4"/>
  <c r="G20" i="4" s="1"/>
  <c r="G5" i="2"/>
  <c r="H5" i="2" s="1"/>
  <c r="H18" i="2" s="1"/>
  <c r="H21" i="2" s="1"/>
  <c r="G17" i="2"/>
  <c r="G16" i="2"/>
  <c r="G15" i="2"/>
  <c r="G14" i="2"/>
  <c r="G12" i="2"/>
  <c r="G11" i="2"/>
  <c r="G10" i="2"/>
  <c r="G9" i="2"/>
  <c r="G8" i="2"/>
  <c r="G7" i="2"/>
  <c r="G18" i="2" l="1"/>
  <c r="H25" i="5"/>
</calcChain>
</file>

<file path=xl/sharedStrings.xml><?xml version="1.0" encoding="utf-8"?>
<sst xmlns="http://schemas.openxmlformats.org/spreadsheetml/2006/main" count="141" uniqueCount="64">
  <si>
    <t>Subtotal</t>
  </si>
  <si>
    <t>US $</t>
  </si>
  <si>
    <t>Naira</t>
  </si>
  <si>
    <t>Total in Naira</t>
  </si>
  <si>
    <t>F$</t>
  </si>
  <si>
    <t>No</t>
  </si>
  <si>
    <t>Month rate</t>
  </si>
  <si>
    <t>Per head</t>
  </si>
  <si>
    <t>S/NO</t>
  </si>
  <si>
    <t>Feeding &amp; Accm</t>
  </si>
  <si>
    <t>Flight</t>
  </si>
  <si>
    <t>COST SAVING FROM STRUCTURAL INTEGRITY ASSESSMENT OF FLARE STRUCTURE INSPECTION IN KOLO CREEK</t>
  </si>
  <si>
    <t>COST SAVING FROM STRUCTURAL INTEGRITY ASSESSMENT OF FLARE STRUCTURE INSPECTION IN ADIBAWA FLOWSTATION</t>
  </si>
  <si>
    <t>COST SAVING FROM STRUCTURAL INTEGRITY ASSESSMENT OF FLARE STRUCTURE INSPECTION IN ETELEBUO</t>
  </si>
  <si>
    <t>COST SAVING FROM STRUCTURAL INTEGRITY ASSESSMENT OF CONCRETE/WOODEN ELECTRIC POLES AT OKOLOMA GP</t>
  </si>
  <si>
    <t>COST SAVING FROM STRUCTURAL INTEGRITY ASSESSMENT OF CIVIL SCEs AT BONNY TERMINAL AND OLOMA FLOWSTATION</t>
  </si>
  <si>
    <t>COST SAVING FROM STRUCTURAL INTEGRITY ASSESSMENT OF STEEL SUPPORT STRUCTURE AT BENISEDE FLOWSTATION</t>
  </si>
  <si>
    <t>ETC/OTC</t>
  </si>
  <si>
    <t>Salon cars</t>
  </si>
  <si>
    <t>Temile</t>
  </si>
  <si>
    <t>Petronella</t>
  </si>
  <si>
    <t xml:space="preserve">SPDC </t>
  </si>
  <si>
    <t>Pickup</t>
  </si>
  <si>
    <t>HIACE</t>
  </si>
  <si>
    <t>SPDC Mini bus</t>
  </si>
  <si>
    <t>Coaster buses</t>
  </si>
  <si>
    <t>Land transportation per day: Logistics</t>
  </si>
  <si>
    <t>SUV</t>
  </si>
  <si>
    <t>SPDC big</t>
  </si>
  <si>
    <t>SPDC small</t>
  </si>
  <si>
    <t>MONTH</t>
  </si>
  <si>
    <t>LOCATION</t>
  </si>
  <si>
    <t>GBARAN FIELD</t>
  </si>
  <si>
    <t>ETC (DAYS)</t>
  </si>
  <si>
    <t>SITE ACCOMODATION (DAYS)</t>
  </si>
  <si>
    <t>LAND TRANSPORT RATE (NGN)</t>
  </si>
  <si>
    <t>AIR TRANSPORT RATE (NGN)</t>
  </si>
  <si>
    <t>REDUCTION FACTOR 
(To account for unforseen circumstances)</t>
  </si>
  <si>
    <t>N0. OF PLANNED VISITS</t>
  </si>
  <si>
    <t>N0. OF ACTUAL VISITS</t>
  </si>
  <si>
    <t>ORIGINAL PM PLANS</t>
  </si>
  <si>
    <t>ACTUAL OPTIMIZED VISIT</t>
  </si>
  <si>
    <t>ACTUAL ETC (DAYS)</t>
  </si>
  <si>
    <t>ACTUAL SITE ACCOMODATION (DAYS)</t>
  </si>
  <si>
    <t>TOTAL PLANNED AMOUNT NGN</t>
  </si>
  <si>
    <t>ACTUAL INSPECTION COST (NGN)</t>
  </si>
  <si>
    <t>PLANNED MONTHLY COST ($)</t>
  </si>
  <si>
    <t>ACTUAL SAVINGS ($)</t>
  </si>
  <si>
    <t>ACTUAL N0 OF  PERSONNEL</t>
  </si>
  <si>
    <t>RATES (NGN)</t>
  </si>
  <si>
    <t>PLANNED, TARGET  &amp; ACTUAL INSPECTION COST ($)</t>
  </si>
  <si>
    <t>N0 OF PLANNED PERSONNEL</t>
  </si>
  <si>
    <t>META CIVIL PM MOBILIZATION COST ESTIMATE (PLANNED &amp; ACTUAL)</t>
  </si>
  <si>
    <t>COST PLANNED ($)</t>
  </si>
  <si>
    <t>ACTUAL COST ($)</t>
  </si>
  <si>
    <t>REMARKS</t>
  </si>
  <si>
    <t>JAN</t>
  </si>
  <si>
    <t>FEB</t>
  </si>
  <si>
    <t>RUMUAHIA</t>
  </si>
  <si>
    <t>NUN RIVER &amp; DIEBU CREEK</t>
  </si>
  <si>
    <t>OTUMARA FIELD</t>
  </si>
  <si>
    <t>TOTAL COST OF PM INSPECTION MOBILIZATION (2023)</t>
  </si>
  <si>
    <t>YOKRI &amp; NBK</t>
  </si>
  <si>
    <t>ALLOWANCES, FEEDING &amp; ACCOMODATION RATE (NGN)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</si>
</sst>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$-409]#,##0.00_);\([$$-409]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3" fontId="1" fillId="0" borderId="1" xfId="0" applyNumberFormat="1" applyFont="1" applyBorder="1"/>
    <xf numFmtId="43" fontId="0" fillId="0" borderId="1" xfId="1" applyFont="1" applyBorder="1"/>
    <xf numFmtId="43" fontId="1" fillId="0" borderId="1" xfId="1" applyFont="1" applyBorder="1"/>
    <xf numFmtId="43" fontId="0" fillId="0" borderId="0" xfId="0" applyNumberFormat="1"/>
    <xf numFmtId="0" fontId="0" fillId="0" borderId="1" xfId="0" applyBorder="1" applyAlignment="1">
      <alignment wrapText="1"/>
    </xf>
    <xf numFmtId="164" fontId="0" fillId="0" borderId="1" xfId="0" applyNumberFormat="1" applyBorder="1"/>
    <xf numFmtId="164" fontId="1" fillId="0" borderId="1" xfId="0" applyNumberFormat="1" applyFont="1" applyBorder="1"/>
    <xf numFmtId="43" fontId="0" fillId="0" borderId="1" xfId="0" applyNumberFormat="1" applyBorder="1"/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43" fontId="0" fillId="0" borderId="1" xfId="1" applyFont="1" applyBorder="1" applyAlignment="1">
      <alignment vertical="top" wrapText="1"/>
    </xf>
    <xf numFmtId="43" fontId="0" fillId="0" borderId="1" xfId="1" applyFont="1" applyBorder="1" applyAlignment="1">
      <alignment horizontal="right" vertical="top"/>
    </xf>
    <xf numFmtId="4" fontId="0" fillId="0" borderId="1" xfId="0" applyNumberFormat="1" applyBorder="1"/>
    <xf numFmtId="4" fontId="0" fillId="0" borderId="1" xfId="0" applyNumberFormat="1" applyBorder="1" applyAlignment="1">
      <alignment vertical="top" wrapText="1"/>
    </xf>
    <xf numFmtId="2" fontId="0" fillId="0" borderId="0" xfId="0" applyNumberFormat="1"/>
    <xf numFmtId="4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top" wrapText="1"/>
    </xf>
    <xf numFmtId="0" fontId="1" fillId="0" borderId="0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0" fillId="0" borderId="14" xfId="0" applyBorder="1" applyAlignment="1">
      <alignment horizontal="center" vertical="top"/>
    </xf>
    <xf numFmtId="43" fontId="0" fillId="0" borderId="3" xfId="1" applyFont="1" applyBorder="1" applyAlignment="1">
      <alignment horizontal="right" vertical="top"/>
    </xf>
    <xf numFmtId="0" fontId="0" fillId="0" borderId="14" xfId="0" applyBorder="1" applyAlignment="1">
      <alignment horizontal="center"/>
    </xf>
    <xf numFmtId="0" fontId="0" fillId="0" borderId="0" xfId="0" applyBorder="1"/>
    <xf numFmtId="164" fontId="0" fillId="0" borderId="3" xfId="0" applyNumberFormat="1" applyBorder="1"/>
    <xf numFmtId="164" fontId="1" fillId="0" borderId="3" xfId="0" applyNumberFormat="1" applyFont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8" xfId="0" applyFont="1" applyBorder="1" applyAlignment="1">
      <alignment horizontal="right"/>
    </xf>
    <xf numFmtId="0" fontId="1" fillId="0" borderId="18" xfId="0" applyFont="1" applyBorder="1"/>
    <xf numFmtId="43" fontId="0" fillId="0" borderId="18" xfId="1" applyFont="1" applyBorder="1" applyAlignment="1">
      <alignment vertical="top" wrapText="1"/>
    </xf>
    <xf numFmtId="164" fontId="1" fillId="0" borderId="18" xfId="0" applyNumberFormat="1" applyFont="1" applyBorder="1"/>
    <xf numFmtId="0" fontId="0" fillId="0" borderId="19" xfId="0" applyBorder="1"/>
    <xf numFmtId="164" fontId="1" fillId="0" borderId="4" xfId="0" applyNumberFormat="1" applyFont="1" applyBorder="1"/>
    <xf numFmtId="0" fontId="0" fillId="2" borderId="1" xfId="0" applyFill="1" applyBorder="1" applyAlignment="1">
      <alignment horizontal="center" vertical="top"/>
    </xf>
    <xf numFmtId="43" fontId="0" fillId="2" borderId="1" xfId="1" applyFont="1" applyFill="1" applyBorder="1" applyAlignment="1">
      <alignment vertical="top" wrapText="1"/>
    </xf>
    <xf numFmtId="4" fontId="0" fillId="2" borderId="1" xfId="0" applyNumberFormat="1" applyFill="1" applyBorder="1" applyAlignment="1">
      <alignment vertical="top" wrapText="1"/>
    </xf>
    <xf numFmtId="4" fontId="0" fillId="2" borderId="1" xfId="0" applyNumberFormat="1" applyFill="1" applyBorder="1" applyAlignment="1">
      <alignment horizontal="center" vertical="top" wrapText="1"/>
    </xf>
    <xf numFmtId="43" fontId="0" fillId="2" borderId="1" xfId="1" applyFont="1" applyFill="1" applyBorder="1" applyAlignment="1">
      <alignment horizontal="right" vertical="top"/>
    </xf>
    <xf numFmtId="43" fontId="0" fillId="2" borderId="3" xfId="1" applyFont="1" applyFill="1" applyBorder="1" applyAlignment="1">
      <alignment horizontal="right" vertical="top"/>
    </xf>
    <xf numFmtId="43" fontId="0" fillId="0" borderId="9" xfId="0" applyNumberFormat="1" applyBorder="1" applyAlignment="1">
      <alignment horizontal="center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" xfId="0" applyBorder="1" applyAlignment="1">
      <alignment vertical="top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3" fontId="0" fillId="0" borderId="8" xfId="0" applyNumberFormat="1" applyBorder="1" applyAlignment="1">
      <alignment horizontal="center"/>
    </xf>
    <xf numFmtId="43" fontId="0" fillId="0" borderId="9" xfId="0" applyNumberFormat="1" applyBorder="1" applyAlignment="1">
      <alignment horizontal="center"/>
    </xf>
    <xf numFmtId="43" fontId="0" fillId="0" borderId="10" xfId="0" applyNumberFormat="1" applyBorder="1" applyAlignment="1">
      <alignment horizontal="center"/>
    </xf>
    <xf numFmtId="43" fontId="0" fillId="2" borderId="9" xfId="0" applyNumberFormat="1" applyFill="1" applyBorder="1" applyAlignment="1">
      <alignment horizontal="center"/>
    </xf>
    <xf numFmtId="43" fontId="0" fillId="2" borderId="10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4" fillId="0" borderId="2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4FC7-567D-4598-AC19-45327FB4092A}">
  <dimension ref="A1:V20"/>
  <sheetViews>
    <sheetView tabSelected="1" zoomScale="120" zoomScaleNormal="120" workbookViewId="0">
      <selection activeCell="U4" sqref="U1:U1048576"/>
    </sheetView>
  </sheetViews>
  <sheetFormatPr defaultRowHeight="14.5" x14ac:dyDescent="0.35"/>
  <cols>
    <col min="1" max="1" width="4.26953125" customWidth="1"/>
    <col min="3" max="3" width="23.26953125" customWidth="1"/>
    <col min="4" max="4" width="11.36328125" customWidth="1"/>
    <col min="5" max="5" width="9.90625" customWidth="1"/>
    <col min="6" max="6" width="6.453125" customWidth="1"/>
    <col min="7" max="7" width="11.08984375" customWidth="1"/>
    <col min="8" max="8" width="10" customWidth="1"/>
    <col min="9" max="9" width="8.453125" customWidth="1"/>
    <col min="10" max="10" width="9.1796875" customWidth="1"/>
    <col min="11" max="11" width="12.90625" customWidth="1"/>
    <col min="12" max="12" width="13.7265625" customWidth="1"/>
    <col min="13" max="13" width="11.453125" customWidth="1"/>
    <col min="14" max="14" width="15.36328125" customWidth="1"/>
    <col min="15" max="15" width="23.36328125" hidden="1" customWidth="1"/>
    <col min="16" max="16" width="14.54296875" hidden="1" customWidth="1"/>
    <col min="17" max="17" width="12.26953125" customWidth="1"/>
    <col min="18" max="18" width="11.54296875" hidden="1" customWidth="1"/>
    <col min="19" max="19" width="12.1796875" hidden="1" customWidth="1"/>
    <col min="20" max="21" width="13" customWidth="1"/>
    <col min="22" max="22" width="31.26953125" customWidth="1"/>
  </cols>
  <sheetData>
    <row r="1" spans="1:22" x14ac:dyDescent="0.35">
      <c r="A1" s="51" t="s">
        <v>52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3"/>
    </row>
    <row r="2" spans="1:22" ht="15" thickBot="1" x14ac:dyDescent="0.4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6"/>
    </row>
    <row r="3" spans="1:22" x14ac:dyDescent="0.35">
      <c r="A3" s="70"/>
      <c r="B3" s="57"/>
      <c r="C3" s="57"/>
      <c r="D3" s="57" t="s">
        <v>40</v>
      </c>
      <c r="E3" s="57"/>
      <c r="F3" s="57"/>
      <c r="G3" s="57"/>
      <c r="H3" s="57" t="s">
        <v>41</v>
      </c>
      <c r="I3" s="57"/>
      <c r="J3" s="57"/>
      <c r="K3" s="57"/>
      <c r="L3" s="57" t="s">
        <v>49</v>
      </c>
      <c r="M3" s="57"/>
      <c r="N3" s="57"/>
      <c r="O3" s="57"/>
      <c r="P3" s="57"/>
      <c r="Q3" s="57" t="s">
        <v>50</v>
      </c>
      <c r="R3" s="57"/>
      <c r="S3" s="57"/>
      <c r="T3" s="57"/>
      <c r="U3" s="58"/>
    </row>
    <row r="4" spans="1:22" s="12" customFormat="1" ht="66" customHeight="1" x14ac:dyDescent="0.35">
      <c r="A4" s="25" t="s">
        <v>8</v>
      </c>
      <c r="B4" s="24" t="s">
        <v>30</v>
      </c>
      <c r="C4" s="24" t="s">
        <v>31</v>
      </c>
      <c r="D4" s="24" t="s">
        <v>38</v>
      </c>
      <c r="E4" s="24" t="s">
        <v>51</v>
      </c>
      <c r="F4" s="24" t="s">
        <v>33</v>
      </c>
      <c r="G4" s="24" t="s">
        <v>34</v>
      </c>
      <c r="H4" s="24" t="s">
        <v>39</v>
      </c>
      <c r="I4" s="24" t="s">
        <v>48</v>
      </c>
      <c r="J4" s="24" t="s">
        <v>42</v>
      </c>
      <c r="K4" s="24" t="s">
        <v>43</v>
      </c>
      <c r="L4" s="24" t="s">
        <v>35</v>
      </c>
      <c r="M4" s="24" t="s">
        <v>36</v>
      </c>
      <c r="N4" s="24" t="s">
        <v>63</v>
      </c>
      <c r="O4" s="24" t="s">
        <v>37</v>
      </c>
      <c r="P4" s="24" t="s">
        <v>44</v>
      </c>
      <c r="Q4" s="24" t="s">
        <v>53</v>
      </c>
      <c r="R4" s="24" t="s">
        <v>46</v>
      </c>
      <c r="S4" s="23" t="s">
        <v>45</v>
      </c>
      <c r="T4" s="24" t="s">
        <v>54</v>
      </c>
      <c r="U4" s="26" t="s">
        <v>47</v>
      </c>
      <c r="V4" s="12" t="s">
        <v>55</v>
      </c>
    </row>
    <row r="5" spans="1:22" ht="30" customHeight="1" x14ac:dyDescent="0.35">
      <c r="A5" s="27">
        <v>1</v>
      </c>
      <c r="B5" s="64" t="s">
        <v>56</v>
      </c>
      <c r="C5" s="41" t="s">
        <v>60</v>
      </c>
      <c r="D5" s="22">
        <v>3</v>
      </c>
      <c r="E5" s="22">
        <v>2</v>
      </c>
      <c r="F5" s="22"/>
      <c r="G5" s="22">
        <v>7</v>
      </c>
      <c r="H5" s="22">
        <v>1</v>
      </c>
      <c r="I5" s="22">
        <v>2</v>
      </c>
      <c r="J5" s="22"/>
      <c r="K5" s="22">
        <v>7</v>
      </c>
      <c r="L5" s="42"/>
      <c r="M5" s="42">
        <v>119200</v>
      </c>
      <c r="N5" s="43">
        <f>7266+20750</f>
        <v>28016</v>
      </c>
      <c r="O5" s="44">
        <v>1</v>
      </c>
      <c r="P5" s="42">
        <f t="shared" ref="P5:P10" si="0">D5*E5*((F5+G5)*N5+(L5+M5))*O5</f>
        <v>1891872</v>
      </c>
      <c r="Q5" s="45">
        <f t="shared" ref="Q5" si="1">P5/409.66</f>
        <v>4618.1516379436607</v>
      </c>
      <c r="R5" s="62"/>
      <c r="S5" s="42">
        <f t="shared" ref="S5:S17" si="2">H5*I5*((J5+K5)*N5+M5)*O5</f>
        <v>630624</v>
      </c>
      <c r="T5" s="45">
        <f t="shared" ref="T5:T17" si="3">S5/409.66</f>
        <v>1539.3838793145535</v>
      </c>
      <c r="U5" s="46">
        <f t="shared" ref="U5:U17" si="4">IF(T5=0,0,Q5-T5)</f>
        <v>3078.7677586291074</v>
      </c>
      <c r="V5">
        <f>12.35*420</f>
        <v>5187</v>
      </c>
    </row>
    <row r="6" spans="1:22" ht="19.5" customHeight="1" x14ac:dyDescent="0.35">
      <c r="A6" s="27">
        <v>2</v>
      </c>
      <c r="B6" s="64"/>
      <c r="C6" s="41" t="s">
        <v>32</v>
      </c>
      <c r="D6" s="22">
        <v>3</v>
      </c>
      <c r="E6" s="22">
        <v>2</v>
      </c>
      <c r="F6" s="22"/>
      <c r="G6" s="22">
        <v>21</v>
      </c>
      <c r="H6" s="22">
        <v>1</v>
      </c>
      <c r="I6" s="22">
        <v>2</v>
      </c>
      <c r="J6" s="22"/>
      <c r="K6" s="22">
        <v>16</v>
      </c>
      <c r="L6" s="42">
        <v>42438.53</v>
      </c>
      <c r="M6" s="42"/>
      <c r="N6" s="43">
        <f>5187+20750</f>
        <v>25937</v>
      </c>
      <c r="O6" s="44">
        <v>1</v>
      </c>
      <c r="P6" s="42">
        <f t="shared" si="0"/>
        <v>3522693.18</v>
      </c>
      <c r="Q6" s="45">
        <f t="shared" ref="Q6:Q10" si="5">P6/409.66</f>
        <v>8599.0655177464232</v>
      </c>
      <c r="R6" s="63"/>
      <c r="S6" s="42">
        <f t="shared" si="2"/>
        <v>829984</v>
      </c>
      <c r="T6" s="45">
        <f t="shared" si="3"/>
        <v>2026.0313430649805</v>
      </c>
      <c r="U6" s="46">
        <f t="shared" si="4"/>
        <v>6573.0341746814429</v>
      </c>
    </row>
    <row r="7" spans="1:22" ht="19.5" customHeight="1" x14ac:dyDescent="0.35">
      <c r="A7" s="27"/>
      <c r="B7" s="64"/>
      <c r="C7" s="41" t="s">
        <v>62</v>
      </c>
      <c r="D7" s="22">
        <v>3</v>
      </c>
      <c r="E7" s="22">
        <v>2</v>
      </c>
      <c r="F7" s="22"/>
      <c r="G7" s="22">
        <v>7</v>
      </c>
      <c r="H7" s="22">
        <v>1</v>
      </c>
      <c r="I7" s="22">
        <v>1</v>
      </c>
      <c r="J7" s="22"/>
      <c r="K7" s="22">
        <v>11</v>
      </c>
      <c r="L7" s="42"/>
      <c r="M7" s="42">
        <v>119200</v>
      </c>
      <c r="N7" s="43">
        <f>7266+20750</f>
        <v>28016</v>
      </c>
      <c r="O7" s="20">
        <v>1</v>
      </c>
      <c r="P7" s="15">
        <f t="shared" si="0"/>
        <v>1891872</v>
      </c>
      <c r="Q7" s="45">
        <f t="shared" ref="Q7" si="6">P7/409.66</f>
        <v>4618.1516379436607</v>
      </c>
      <c r="R7" s="47"/>
      <c r="S7" s="15">
        <f t="shared" si="2"/>
        <v>427376</v>
      </c>
      <c r="T7" s="45">
        <f t="shared" ref="T7" si="7">S7/409.66</f>
        <v>1043.2456183176291</v>
      </c>
      <c r="U7" s="46">
        <f t="shared" ref="U7" si="8">IF(T7=0,0,Q7-T7)</f>
        <v>3574.9060196260316</v>
      </c>
    </row>
    <row r="8" spans="1:22" ht="19.5" customHeight="1" x14ac:dyDescent="0.35">
      <c r="A8" s="27">
        <v>3</v>
      </c>
      <c r="B8" s="64"/>
      <c r="C8" s="41" t="s">
        <v>58</v>
      </c>
      <c r="D8" s="22">
        <v>2</v>
      </c>
      <c r="E8" s="22">
        <v>2</v>
      </c>
      <c r="F8" s="22"/>
      <c r="G8" s="22">
        <v>7</v>
      </c>
      <c r="H8" s="22">
        <v>1</v>
      </c>
      <c r="I8" s="22">
        <v>2</v>
      </c>
      <c r="J8" s="22"/>
      <c r="K8" s="22">
        <v>11</v>
      </c>
      <c r="L8" s="42">
        <v>42438.53</v>
      </c>
      <c r="M8" s="42"/>
      <c r="N8" s="43">
        <f>5187+20750</f>
        <v>25937</v>
      </c>
      <c r="O8" s="44">
        <v>1</v>
      </c>
      <c r="P8" s="42">
        <f t="shared" si="0"/>
        <v>895990.12</v>
      </c>
      <c r="Q8" s="45">
        <f t="shared" si="5"/>
        <v>2187.155494800566</v>
      </c>
      <c r="R8" s="59">
        <f>SUM(Q8:Q10)</f>
        <v>12174.442513303715</v>
      </c>
      <c r="S8" s="42">
        <f t="shared" si="2"/>
        <v>570614</v>
      </c>
      <c r="T8" s="45">
        <f t="shared" si="3"/>
        <v>1392.8965483571742</v>
      </c>
      <c r="U8" s="46">
        <f t="shared" si="4"/>
        <v>794.25894644339178</v>
      </c>
    </row>
    <row r="9" spans="1:22" ht="19.5" customHeight="1" x14ac:dyDescent="0.35">
      <c r="A9" s="27">
        <v>4</v>
      </c>
      <c r="B9" s="65" t="s">
        <v>57</v>
      </c>
      <c r="C9" s="41" t="s">
        <v>59</v>
      </c>
      <c r="D9" s="22">
        <v>4</v>
      </c>
      <c r="E9" s="22">
        <v>2</v>
      </c>
      <c r="F9" s="22"/>
      <c r="G9" s="22">
        <v>14</v>
      </c>
      <c r="H9" s="22">
        <v>1</v>
      </c>
      <c r="I9" s="22">
        <v>2</v>
      </c>
      <c r="J9" s="22"/>
      <c r="K9" s="22">
        <v>7</v>
      </c>
      <c r="L9" s="42"/>
      <c r="M9" s="42">
        <f>2*59600</f>
        <v>119200</v>
      </c>
      <c r="N9" s="43">
        <f>7266+20750</f>
        <v>28016</v>
      </c>
      <c r="O9" s="44">
        <v>1</v>
      </c>
      <c r="P9" s="42">
        <f t="shared" si="0"/>
        <v>4091392</v>
      </c>
      <c r="Q9" s="45">
        <f t="shared" si="5"/>
        <v>9987.2870185031479</v>
      </c>
      <c r="R9" s="60"/>
      <c r="S9" s="15">
        <f t="shared" si="2"/>
        <v>630624</v>
      </c>
      <c r="T9" s="45">
        <f t="shared" si="3"/>
        <v>1539.3838793145535</v>
      </c>
      <c r="U9" s="46">
        <f t="shared" si="4"/>
        <v>8447.9031391885947</v>
      </c>
    </row>
    <row r="10" spans="1:22" ht="19.5" customHeight="1" x14ac:dyDescent="0.35">
      <c r="A10" s="27">
        <v>5</v>
      </c>
      <c r="B10" s="66"/>
      <c r="C10" s="41"/>
      <c r="D10" s="22"/>
      <c r="E10" s="22"/>
      <c r="F10" s="22"/>
      <c r="G10" s="22"/>
      <c r="H10" s="22"/>
      <c r="I10" s="22"/>
      <c r="J10" s="22"/>
      <c r="K10" s="22"/>
      <c r="L10" s="42"/>
      <c r="M10" s="42"/>
      <c r="N10" s="42"/>
      <c r="O10" s="20">
        <v>1</v>
      </c>
      <c r="P10" s="15">
        <f t="shared" si="0"/>
        <v>0</v>
      </c>
      <c r="Q10" s="45">
        <f t="shared" si="5"/>
        <v>0</v>
      </c>
      <c r="R10" s="60"/>
      <c r="S10" s="15">
        <f t="shared" si="2"/>
        <v>0</v>
      </c>
      <c r="T10" s="45">
        <f t="shared" si="3"/>
        <v>0</v>
      </c>
      <c r="U10" s="46">
        <f t="shared" si="4"/>
        <v>0</v>
      </c>
    </row>
    <row r="11" spans="1:22" ht="19.5" customHeight="1" x14ac:dyDescent="0.35">
      <c r="A11" s="27">
        <v>6</v>
      </c>
      <c r="B11" s="50"/>
      <c r="C11" s="13"/>
      <c r="D11" s="14"/>
      <c r="E11" s="14"/>
      <c r="F11" s="14"/>
      <c r="G11" s="14"/>
      <c r="H11" s="14"/>
      <c r="I11" s="14"/>
      <c r="J11" s="14"/>
      <c r="K11" s="14"/>
      <c r="L11" s="15"/>
      <c r="M11" s="15"/>
      <c r="N11" s="18"/>
      <c r="O11" s="20"/>
      <c r="P11" s="15"/>
      <c r="Q11" s="16"/>
      <c r="R11" s="59">
        <f>Q11+Q12</f>
        <v>0</v>
      </c>
      <c r="S11" s="15">
        <f t="shared" si="2"/>
        <v>0</v>
      </c>
      <c r="T11" s="16">
        <f t="shared" si="3"/>
        <v>0</v>
      </c>
      <c r="U11" s="28">
        <f t="shared" si="4"/>
        <v>0</v>
      </c>
    </row>
    <row r="12" spans="1:22" ht="19.5" customHeight="1" x14ac:dyDescent="0.35">
      <c r="A12" s="27">
        <v>7</v>
      </c>
      <c r="B12" s="49"/>
      <c r="C12" s="13"/>
      <c r="D12" s="14"/>
      <c r="E12" s="14"/>
      <c r="F12" s="14"/>
      <c r="G12" s="14"/>
      <c r="H12" s="14"/>
      <c r="I12" s="14"/>
      <c r="J12" s="14"/>
      <c r="K12" s="14"/>
      <c r="L12" s="15"/>
      <c r="M12" s="15"/>
      <c r="N12" s="18"/>
      <c r="O12" s="20"/>
      <c r="P12" s="15"/>
      <c r="Q12" s="16"/>
      <c r="R12" s="61"/>
      <c r="S12" s="15">
        <f t="shared" si="2"/>
        <v>0</v>
      </c>
      <c r="T12" s="16">
        <f t="shared" si="3"/>
        <v>0</v>
      </c>
      <c r="U12" s="28">
        <f t="shared" si="4"/>
        <v>0</v>
      </c>
    </row>
    <row r="13" spans="1:22" ht="19.5" customHeight="1" x14ac:dyDescent="0.35">
      <c r="A13" s="27">
        <v>8</v>
      </c>
      <c r="B13" s="13"/>
      <c r="C13" s="13"/>
      <c r="D13" s="14"/>
      <c r="E13" s="14"/>
      <c r="F13" s="14"/>
      <c r="G13" s="14"/>
      <c r="H13" s="14"/>
      <c r="I13" s="14"/>
      <c r="J13" s="14"/>
      <c r="K13" s="14"/>
      <c r="L13" s="15"/>
      <c r="M13" s="15"/>
      <c r="N13" s="15"/>
      <c r="O13" s="20"/>
      <c r="P13" s="15"/>
      <c r="Q13" s="16"/>
      <c r="R13" s="11">
        <f>Q13</f>
        <v>0</v>
      </c>
      <c r="S13" s="15">
        <f t="shared" si="2"/>
        <v>0</v>
      </c>
      <c r="T13" s="16">
        <f t="shared" si="3"/>
        <v>0</v>
      </c>
      <c r="U13" s="28">
        <f t="shared" si="4"/>
        <v>0</v>
      </c>
    </row>
    <row r="14" spans="1:22" ht="19.5" customHeight="1" x14ac:dyDescent="0.35">
      <c r="A14" s="27">
        <v>9</v>
      </c>
      <c r="B14" s="50"/>
      <c r="C14" s="13"/>
      <c r="D14" s="14"/>
      <c r="E14" s="14"/>
      <c r="F14" s="14"/>
      <c r="G14" s="14"/>
      <c r="H14" s="14"/>
      <c r="I14" s="14"/>
      <c r="J14" s="14"/>
      <c r="K14" s="14"/>
      <c r="L14" s="15"/>
      <c r="M14" s="15"/>
      <c r="N14" s="15"/>
      <c r="O14" s="20"/>
      <c r="P14" s="15"/>
      <c r="Q14" s="16"/>
      <c r="R14" s="59">
        <f>Q14+Q15</f>
        <v>0</v>
      </c>
      <c r="S14" s="15">
        <f t="shared" si="2"/>
        <v>0</v>
      </c>
      <c r="T14" s="16">
        <f t="shared" si="3"/>
        <v>0</v>
      </c>
      <c r="U14" s="28">
        <f t="shared" si="4"/>
        <v>0</v>
      </c>
    </row>
    <row r="15" spans="1:22" ht="19.5" customHeight="1" x14ac:dyDescent="0.35">
      <c r="A15" s="27">
        <v>10</v>
      </c>
      <c r="B15" s="49"/>
      <c r="C15" s="13"/>
      <c r="D15" s="14"/>
      <c r="E15" s="14"/>
      <c r="F15" s="14"/>
      <c r="G15" s="14"/>
      <c r="H15" s="14"/>
      <c r="I15" s="14"/>
      <c r="J15" s="14"/>
      <c r="K15" s="14"/>
      <c r="L15" s="15"/>
      <c r="M15" s="15"/>
      <c r="N15" s="15"/>
      <c r="O15" s="20"/>
      <c r="P15" s="15"/>
      <c r="Q15" s="16"/>
      <c r="R15" s="61"/>
      <c r="S15" s="15">
        <f t="shared" si="2"/>
        <v>0</v>
      </c>
      <c r="T15" s="16">
        <f t="shared" si="3"/>
        <v>0</v>
      </c>
      <c r="U15" s="28">
        <f t="shared" si="4"/>
        <v>0</v>
      </c>
    </row>
    <row r="16" spans="1:22" ht="19.5" customHeight="1" x14ac:dyDescent="0.35">
      <c r="A16" s="27">
        <v>11</v>
      </c>
      <c r="B16" s="50"/>
      <c r="C16" s="13"/>
      <c r="D16" s="14"/>
      <c r="E16" s="14"/>
      <c r="F16" s="14"/>
      <c r="G16" s="14"/>
      <c r="H16" s="14"/>
      <c r="I16" s="14"/>
      <c r="J16" s="14"/>
      <c r="K16" s="14"/>
      <c r="L16" s="15"/>
      <c r="M16" s="15"/>
      <c r="N16" s="15"/>
      <c r="O16" s="20"/>
      <c r="P16" s="15"/>
      <c r="Q16" s="16"/>
      <c r="R16" s="59">
        <f>SUM(Q16:Q17)</f>
        <v>0</v>
      </c>
      <c r="S16" s="15">
        <f t="shared" si="2"/>
        <v>0</v>
      </c>
      <c r="T16" s="16">
        <f t="shared" si="3"/>
        <v>0</v>
      </c>
      <c r="U16" s="28">
        <f t="shared" si="4"/>
        <v>0</v>
      </c>
    </row>
    <row r="17" spans="1:21" ht="19.5" customHeight="1" x14ac:dyDescent="0.35">
      <c r="A17" s="27">
        <v>12</v>
      </c>
      <c r="B17" s="48"/>
      <c r="C17" s="13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20"/>
      <c r="P17" s="15"/>
      <c r="Q17" s="16"/>
      <c r="R17" s="60"/>
      <c r="S17" s="15">
        <f t="shared" si="2"/>
        <v>0</v>
      </c>
      <c r="T17" s="16">
        <f t="shared" si="3"/>
        <v>0</v>
      </c>
      <c r="U17" s="28">
        <f t="shared" si="4"/>
        <v>0</v>
      </c>
    </row>
    <row r="18" spans="1:21" x14ac:dyDescent="0.35">
      <c r="A18" s="29"/>
      <c r="B18" s="21"/>
      <c r="C18" s="8"/>
      <c r="D18" s="21"/>
      <c r="E18" s="21"/>
      <c r="F18" s="21"/>
      <c r="G18" s="21"/>
      <c r="H18" s="21"/>
      <c r="I18" s="21"/>
      <c r="J18" s="21"/>
      <c r="K18" s="21"/>
      <c r="L18" s="15"/>
      <c r="M18" s="15"/>
      <c r="N18" s="5"/>
      <c r="O18" s="5"/>
      <c r="P18" s="5"/>
      <c r="Q18" s="9"/>
      <c r="R18" s="9"/>
      <c r="S18" s="30"/>
      <c r="T18" s="9"/>
      <c r="U18" s="31"/>
    </row>
    <row r="19" spans="1:21" x14ac:dyDescent="0.35">
      <c r="A19" s="29"/>
      <c r="B19" s="21"/>
      <c r="C19" s="67" t="s">
        <v>61</v>
      </c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9"/>
      <c r="Q19" s="10">
        <f>SUM(Q5:Q18)</f>
        <v>30009.811306937459</v>
      </c>
      <c r="R19" s="10">
        <f>SUM(R5:R18)</f>
        <v>12174.442513303715</v>
      </c>
      <c r="S19" s="30"/>
      <c r="T19" s="10">
        <f>SUM(T5:T18)</f>
        <v>7540.9412683688897</v>
      </c>
      <c r="U19" s="32">
        <f>SUM(U5:U18)</f>
        <v>22468.87003856857</v>
      </c>
    </row>
    <row r="20" spans="1:21" ht="15" thickBot="1" x14ac:dyDescent="0.4">
      <c r="A20" s="33"/>
      <c r="B20" s="34"/>
      <c r="C20" s="35"/>
      <c r="D20" s="36"/>
      <c r="E20" s="36"/>
      <c r="F20" s="36"/>
      <c r="G20" s="36"/>
      <c r="H20" s="36"/>
      <c r="I20" s="36"/>
      <c r="J20" s="36"/>
      <c r="K20" s="36"/>
      <c r="L20" s="37"/>
      <c r="M20" s="37"/>
      <c r="N20" s="36"/>
      <c r="O20" s="36"/>
      <c r="P20" s="36"/>
      <c r="Q20" s="38"/>
      <c r="R20" s="38"/>
      <c r="S20" s="39"/>
      <c r="T20" s="38"/>
      <c r="U20" s="40"/>
    </row>
  </sheetData>
  <mergeCells count="14">
    <mergeCell ref="C19:P19"/>
    <mergeCell ref="D3:G3"/>
    <mergeCell ref="H3:K3"/>
    <mergeCell ref="L3:P3"/>
    <mergeCell ref="A3:C3"/>
    <mergeCell ref="A1:U2"/>
    <mergeCell ref="Q3:U3"/>
    <mergeCell ref="R16:R17"/>
    <mergeCell ref="R14:R15"/>
    <mergeCell ref="R11:R12"/>
    <mergeCell ref="R8:R10"/>
    <mergeCell ref="R5:R6"/>
    <mergeCell ref="B5:B8"/>
    <mergeCell ref="B9:B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workbookViewId="0">
      <selection activeCell="E8" sqref="E8"/>
    </sheetView>
  </sheetViews>
  <sheetFormatPr defaultRowHeight="14.5" x14ac:dyDescent="0.35"/>
  <cols>
    <col min="1" max="1" width="15.453125" customWidth="1"/>
    <col min="2" max="2" width="17.26953125" customWidth="1"/>
    <col min="3" max="3" width="13.1796875" customWidth="1"/>
    <col min="4" max="4" width="14" customWidth="1"/>
    <col min="5" max="5" width="12.453125" hidden="1" customWidth="1"/>
    <col min="6" max="6" width="11.7265625" customWidth="1"/>
    <col min="7" max="7" width="15.26953125" customWidth="1"/>
    <col min="8" max="8" width="18.54296875" customWidth="1"/>
  </cols>
  <sheetData>
    <row r="1" spans="1:8" ht="15" x14ac:dyDescent="0.35">
      <c r="B1" s="1" t="s">
        <v>12</v>
      </c>
    </row>
    <row r="2" spans="1:8" ht="15" x14ac:dyDescent="0.35">
      <c r="A2" s="2"/>
      <c r="B2" s="2" t="s">
        <v>5</v>
      </c>
      <c r="C2" s="71" t="s">
        <v>6</v>
      </c>
      <c r="D2" s="71"/>
      <c r="E2" s="2" t="s">
        <v>7</v>
      </c>
      <c r="F2" s="71" t="s">
        <v>0</v>
      </c>
      <c r="G2" s="71"/>
    </row>
    <row r="3" spans="1:8" ht="15" x14ac:dyDescent="0.35">
      <c r="A3" s="3"/>
      <c r="B3" s="3"/>
      <c r="C3" s="3" t="s">
        <v>1</v>
      </c>
      <c r="D3" s="3" t="s">
        <v>2</v>
      </c>
      <c r="E3" s="3"/>
      <c r="F3" s="3" t="s">
        <v>1</v>
      </c>
      <c r="G3" s="3" t="s">
        <v>2</v>
      </c>
      <c r="H3" s="3" t="s">
        <v>2</v>
      </c>
    </row>
    <row r="4" spans="1:8" ht="15" x14ac:dyDescent="0.35">
      <c r="A4" s="3"/>
      <c r="B4" s="3"/>
      <c r="C4" s="3"/>
      <c r="D4" s="5"/>
      <c r="E4" s="3">
        <v>1</v>
      </c>
      <c r="F4" s="3"/>
      <c r="G4" s="5"/>
      <c r="H4" s="5"/>
    </row>
    <row r="5" spans="1:8" ht="15" x14ac:dyDescent="0.35">
      <c r="A5" s="3" t="s">
        <v>9</v>
      </c>
      <c r="B5" s="3">
        <v>7</v>
      </c>
      <c r="C5" s="3"/>
      <c r="D5" s="5">
        <v>20750</v>
      </c>
      <c r="E5" s="3">
        <v>6</v>
      </c>
      <c r="F5" s="3"/>
      <c r="G5" s="5">
        <f xml:space="preserve"> SUM(B5*D5)</f>
        <v>145250</v>
      </c>
      <c r="H5" s="5">
        <f>G5</f>
        <v>145250</v>
      </c>
    </row>
    <row r="6" spans="1:8" ht="15" x14ac:dyDescent="0.35">
      <c r="A6" s="3" t="s">
        <v>17</v>
      </c>
      <c r="B6" s="3">
        <v>5</v>
      </c>
      <c r="C6" s="3"/>
      <c r="D6" s="5">
        <v>20750</v>
      </c>
      <c r="E6" s="3"/>
      <c r="F6" s="3"/>
      <c r="G6" s="11">
        <f>B6*D6</f>
        <v>103750</v>
      </c>
      <c r="H6" s="11">
        <f>G6</f>
        <v>103750</v>
      </c>
    </row>
    <row r="7" spans="1:8" ht="15" x14ac:dyDescent="0.35">
      <c r="A7" s="3"/>
      <c r="B7" s="3"/>
      <c r="C7" s="3"/>
      <c r="D7" s="3"/>
      <c r="E7" s="3"/>
      <c r="F7" s="3"/>
      <c r="G7" s="3">
        <f t="shared" ref="G7:G17" si="0" xml:space="preserve"> SUM(B7*D7*E7)</f>
        <v>0</v>
      </c>
      <c r="H7" s="3"/>
    </row>
    <row r="8" spans="1:8" ht="15" x14ac:dyDescent="0.35">
      <c r="A8" s="3"/>
      <c r="B8" s="3"/>
      <c r="C8" s="3"/>
      <c r="D8" s="3"/>
      <c r="E8" s="3"/>
      <c r="F8" s="3"/>
      <c r="G8" s="3">
        <f t="shared" si="0"/>
        <v>0</v>
      </c>
      <c r="H8" s="3"/>
    </row>
    <row r="9" spans="1:8" ht="15" x14ac:dyDescent="0.35">
      <c r="A9" s="3"/>
      <c r="B9" s="3"/>
      <c r="C9" s="3"/>
      <c r="D9" s="3"/>
      <c r="E9" s="3"/>
      <c r="F9" s="3"/>
      <c r="G9" s="3">
        <f t="shared" si="0"/>
        <v>0</v>
      </c>
      <c r="H9" s="3"/>
    </row>
    <row r="10" spans="1:8" ht="15" x14ac:dyDescent="0.35">
      <c r="A10" s="3"/>
      <c r="B10" s="3"/>
      <c r="C10" s="3"/>
      <c r="D10" s="3"/>
      <c r="E10" s="3"/>
      <c r="F10" s="3"/>
      <c r="G10" s="3">
        <f t="shared" si="0"/>
        <v>0</v>
      </c>
      <c r="H10" s="3"/>
    </row>
    <row r="11" spans="1:8" ht="15" x14ac:dyDescent="0.35">
      <c r="A11" s="3"/>
      <c r="B11" s="3"/>
      <c r="C11" s="3"/>
      <c r="D11" s="3"/>
      <c r="E11" s="3"/>
      <c r="F11" s="3"/>
      <c r="G11" s="3">
        <f t="shared" si="0"/>
        <v>0</v>
      </c>
      <c r="H11" s="3"/>
    </row>
    <row r="12" spans="1:8" ht="15" x14ac:dyDescent="0.35">
      <c r="A12" s="3"/>
      <c r="B12" s="3"/>
      <c r="C12" s="3"/>
      <c r="D12" s="3"/>
      <c r="E12" s="3"/>
      <c r="F12" s="3"/>
      <c r="G12" s="3">
        <f t="shared" si="0"/>
        <v>0</v>
      </c>
      <c r="H12" s="3"/>
    </row>
    <row r="13" spans="1:8" ht="15" x14ac:dyDescent="0.35">
      <c r="A13" s="2"/>
      <c r="B13" s="3"/>
      <c r="C13" s="3"/>
      <c r="D13" s="3"/>
      <c r="E13" s="3"/>
      <c r="F13" s="3"/>
      <c r="G13" s="3"/>
      <c r="H13" s="3"/>
    </row>
    <row r="14" spans="1:8" ht="15" x14ac:dyDescent="0.35">
      <c r="A14" s="3"/>
      <c r="B14" s="3"/>
      <c r="C14" s="3"/>
      <c r="D14" s="3"/>
      <c r="E14" s="3"/>
      <c r="F14" s="3"/>
      <c r="G14" s="3">
        <f t="shared" si="0"/>
        <v>0</v>
      </c>
      <c r="H14" s="3"/>
    </row>
    <row r="15" spans="1:8" ht="15" x14ac:dyDescent="0.35">
      <c r="A15" s="3"/>
      <c r="B15" s="3"/>
      <c r="C15" s="3"/>
      <c r="D15" s="3"/>
      <c r="E15" s="3"/>
      <c r="F15" s="3"/>
      <c r="G15" s="3">
        <f t="shared" si="0"/>
        <v>0</v>
      </c>
      <c r="H15" s="3"/>
    </row>
    <row r="16" spans="1:8" x14ac:dyDescent="0.35">
      <c r="A16" s="3"/>
      <c r="B16" s="3"/>
      <c r="C16" s="3"/>
      <c r="D16" s="3"/>
      <c r="E16" s="3"/>
      <c r="F16" s="3"/>
      <c r="G16" s="3">
        <f t="shared" si="0"/>
        <v>0</v>
      </c>
      <c r="H16" s="3"/>
    </row>
    <row r="17" spans="1:8" x14ac:dyDescent="0.35">
      <c r="A17" s="3"/>
      <c r="B17" s="3"/>
      <c r="C17" s="3"/>
      <c r="D17" s="3"/>
      <c r="E17" s="3"/>
      <c r="F17" s="3"/>
      <c r="G17" s="3">
        <f t="shared" si="0"/>
        <v>0</v>
      </c>
      <c r="H17" s="3"/>
    </row>
    <row r="18" spans="1:8" x14ac:dyDescent="0.35">
      <c r="A18" s="3"/>
      <c r="B18" s="3"/>
      <c r="C18" s="3"/>
      <c r="D18" s="2" t="s">
        <v>3</v>
      </c>
      <c r="E18" s="3"/>
      <c r="F18" s="3"/>
      <c r="G18" s="6">
        <f>SUM(G4:G17)</f>
        <v>249000</v>
      </c>
      <c r="H18" s="6">
        <f>SUM(H4:H17)</f>
        <v>249000</v>
      </c>
    </row>
    <row r="19" spans="1:8" x14ac:dyDescent="0.35">
      <c r="A19" s="3"/>
      <c r="B19" s="3"/>
      <c r="C19" s="3"/>
      <c r="D19" s="2"/>
      <c r="E19" s="3"/>
      <c r="F19" s="3"/>
      <c r="G19" s="4"/>
      <c r="H19" s="4"/>
    </row>
    <row r="20" spans="1:8" x14ac:dyDescent="0.35">
      <c r="A20" s="3"/>
      <c r="B20" s="3"/>
      <c r="C20" s="3"/>
      <c r="D20" s="3"/>
      <c r="E20" s="3"/>
      <c r="F20" s="3"/>
      <c r="G20" s="3"/>
      <c r="H20" s="3"/>
    </row>
    <row r="21" spans="1:8" x14ac:dyDescent="0.35">
      <c r="A21" s="3"/>
      <c r="B21" s="3"/>
      <c r="C21" s="3"/>
      <c r="D21" s="2" t="s">
        <v>4</v>
      </c>
      <c r="E21" s="3"/>
      <c r="F21" s="3"/>
      <c r="G21" s="6"/>
      <c r="H21" s="6">
        <f>SUM(H18/305)</f>
        <v>816.39344262295083</v>
      </c>
    </row>
    <row r="22" spans="1:8" x14ac:dyDescent="0.35">
      <c r="A22" s="3"/>
      <c r="B22" s="3"/>
      <c r="C22" s="3"/>
      <c r="D22" s="3"/>
      <c r="E22" s="3"/>
      <c r="F22" s="3"/>
      <c r="G22" s="3"/>
      <c r="H22" s="3"/>
    </row>
  </sheetData>
  <mergeCells count="2">
    <mergeCell ref="C2:D2"/>
    <mergeCell ref="F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"/>
  <sheetViews>
    <sheetView workbookViewId="0">
      <selection activeCell="E8" sqref="E8"/>
    </sheetView>
  </sheetViews>
  <sheetFormatPr defaultRowHeight="14.5" x14ac:dyDescent="0.35"/>
  <cols>
    <col min="1" max="1" width="13.81640625" customWidth="1"/>
    <col min="2" max="2" width="17.26953125" customWidth="1"/>
    <col min="3" max="3" width="13.1796875" customWidth="1"/>
    <col min="4" max="4" width="14" customWidth="1"/>
    <col min="5" max="5" width="12.453125" hidden="1" customWidth="1"/>
    <col min="6" max="6" width="11.7265625" customWidth="1"/>
    <col min="7" max="7" width="15.26953125" customWidth="1"/>
    <col min="8" max="8" width="18.54296875" customWidth="1"/>
  </cols>
  <sheetData>
    <row r="1" spans="1:8" ht="15" x14ac:dyDescent="0.35">
      <c r="B1" s="1" t="s">
        <v>13</v>
      </c>
    </row>
    <row r="2" spans="1:8" ht="15" x14ac:dyDescent="0.35">
      <c r="A2" s="2"/>
      <c r="B2" s="2" t="s">
        <v>5</v>
      </c>
      <c r="C2" s="71" t="s">
        <v>6</v>
      </c>
      <c r="D2" s="71"/>
      <c r="E2" s="2" t="s">
        <v>7</v>
      </c>
      <c r="F2" s="71" t="s">
        <v>0</v>
      </c>
      <c r="G2" s="71"/>
    </row>
    <row r="3" spans="1:8" ht="15" x14ac:dyDescent="0.35">
      <c r="A3" s="3"/>
      <c r="B3" s="3"/>
      <c r="C3" s="3" t="s">
        <v>1</v>
      </c>
      <c r="D3" s="3" t="s">
        <v>2</v>
      </c>
      <c r="E3" s="3"/>
      <c r="F3" s="3" t="s">
        <v>1</v>
      </c>
      <c r="G3" s="3" t="s">
        <v>2</v>
      </c>
      <c r="H3" s="3" t="s">
        <v>2</v>
      </c>
    </row>
    <row r="4" spans="1:8" ht="15" x14ac:dyDescent="0.35">
      <c r="A4" s="3" t="s">
        <v>9</v>
      </c>
      <c r="B4" s="3">
        <v>7</v>
      </c>
      <c r="C4" s="3"/>
      <c r="D4" s="5">
        <v>20750</v>
      </c>
      <c r="E4" s="3">
        <v>2</v>
      </c>
      <c r="F4" s="3"/>
      <c r="G4" s="5">
        <f xml:space="preserve"> SUM(B4*D4)</f>
        <v>145250</v>
      </c>
      <c r="H4" s="5">
        <f>G4</f>
        <v>145250</v>
      </c>
    </row>
    <row r="5" spans="1:8" ht="15" x14ac:dyDescent="0.35">
      <c r="A5" s="3" t="s">
        <v>17</v>
      </c>
      <c r="B5" s="3">
        <v>5</v>
      </c>
      <c r="C5" s="3"/>
      <c r="D5" s="5">
        <v>20750</v>
      </c>
      <c r="E5" s="3"/>
      <c r="F5" s="3"/>
      <c r="G5" s="11">
        <f>B5*D5</f>
        <v>103750</v>
      </c>
      <c r="H5" s="11">
        <f>G5</f>
        <v>103750</v>
      </c>
    </row>
    <row r="6" spans="1:8" ht="15" x14ac:dyDescent="0.35">
      <c r="A6" s="3"/>
      <c r="B6" s="3"/>
      <c r="C6" s="3"/>
      <c r="D6" s="3"/>
      <c r="E6" s="3"/>
      <c r="F6" s="3"/>
      <c r="G6" s="3">
        <f t="shared" ref="G6:G16" si="0" xml:space="preserve"> SUM(B6*D6*E6)</f>
        <v>0</v>
      </c>
      <c r="H6" s="3"/>
    </row>
    <row r="7" spans="1:8" ht="15" x14ac:dyDescent="0.35">
      <c r="A7" s="3"/>
      <c r="B7" s="3"/>
      <c r="C7" s="3"/>
      <c r="D7" s="3"/>
      <c r="E7" s="3"/>
      <c r="F7" s="3"/>
      <c r="G7" s="3">
        <f t="shared" si="0"/>
        <v>0</v>
      </c>
      <c r="H7" s="3"/>
    </row>
    <row r="8" spans="1:8" ht="15" x14ac:dyDescent="0.35">
      <c r="A8" s="3"/>
      <c r="B8" s="3"/>
      <c r="C8" s="3"/>
      <c r="D8" s="3"/>
      <c r="E8" s="3"/>
      <c r="F8" s="3"/>
      <c r="G8" s="3">
        <f t="shared" si="0"/>
        <v>0</v>
      </c>
      <c r="H8" s="3"/>
    </row>
    <row r="9" spans="1:8" ht="15" x14ac:dyDescent="0.35">
      <c r="A9" s="3"/>
      <c r="B9" s="3"/>
      <c r="C9" s="3"/>
      <c r="D9" s="3"/>
      <c r="E9" s="3"/>
      <c r="F9" s="3"/>
      <c r="G9" s="3">
        <f t="shared" si="0"/>
        <v>0</v>
      </c>
      <c r="H9" s="3"/>
    </row>
    <row r="10" spans="1:8" ht="15" x14ac:dyDescent="0.35">
      <c r="A10" s="3"/>
      <c r="B10" s="3"/>
      <c r="C10" s="3"/>
      <c r="D10" s="3"/>
      <c r="E10" s="3"/>
      <c r="F10" s="3"/>
      <c r="G10" s="3">
        <f t="shared" si="0"/>
        <v>0</v>
      </c>
      <c r="H10" s="3"/>
    </row>
    <row r="11" spans="1:8" ht="15" x14ac:dyDescent="0.35">
      <c r="A11" s="3"/>
      <c r="B11" s="3"/>
      <c r="C11" s="3"/>
      <c r="D11" s="3"/>
      <c r="E11" s="3"/>
      <c r="F11" s="3"/>
      <c r="G11" s="3">
        <f t="shared" si="0"/>
        <v>0</v>
      </c>
      <c r="H11" s="3"/>
    </row>
    <row r="12" spans="1:8" ht="15" x14ac:dyDescent="0.35">
      <c r="A12" s="2"/>
      <c r="B12" s="3"/>
      <c r="C12" s="3"/>
      <c r="D12" s="3"/>
      <c r="E12" s="3"/>
      <c r="F12" s="3"/>
      <c r="G12" s="3"/>
      <c r="H12" s="3"/>
    </row>
    <row r="13" spans="1:8" ht="15" x14ac:dyDescent="0.35">
      <c r="A13" s="3"/>
      <c r="B13" s="3"/>
      <c r="C13" s="3"/>
      <c r="D13" s="3"/>
      <c r="E13" s="3"/>
      <c r="F13" s="3"/>
      <c r="G13" s="3">
        <f t="shared" si="0"/>
        <v>0</v>
      </c>
      <c r="H13" s="3"/>
    </row>
    <row r="14" spans="1:8" ht="15" x14ac:dyDescent="0.35">
      <c r="A14" s="3"/>
      <c r="B14" s="3"/>
      <c r="C14" s="3"/>
      <c r="D14" s="3"/>
      <c r="E14" s="3"/>
      <c r="F14" s="3"/>
      <c r="G14" s="3">
        <f t="shared" si="0"/>
        <v>0</v>
      </c>
      <c r="H14" s="3"/>
    </row>
    <row r="15" spans="1:8" ht="15" x14ac:dyDescent="0.35">
      <c r="A15" s="3"/>
      <c r="B15" s="3"/>
      <c r="C15" s="3"/>
      <c r="D15" s="3"/>
      <c r="E15" s="3"/>
      <c r="F15" s="3"/>
      <c r="G15" s="3">
        <f t="shared" si="0"/>
        <v>0</v>
      </c>
      <c r="H15" s="3"/>
    </row>
    <row r="16" spans="1:8" x14ac:dyDescent="0.35">
      <c r="A16" s="3"/>
      <c r="B16" s="3"/>
      <c r="C16" s="3"/>
      <c r="D16" s="3"/>
      <c r="E16" s="3"/>
      <c r="F16" s="3"/>
      <c r="G16" s="3">
        <f t="shared" si="0"/>
        <v>0</v>
      </c>
      <c r="H16" s="3"/>
    </row>
    <row r="17" spans="1:8" x14ac:dyDescent="0.35">
      <c r="A17" s="3"/>
      <c r="B17" s="3"/>
      <c r="C17" s="3"/>
      <c r="D17" s="2" t="s">
        <v>3</v>
      </c>
      <c r="E17" s="3"/>
      <c r="F17" s="3"/>
      <c r="G17" s="6">
        <f>SUM(G4:G16)</f>
        <v>249000</v>
      </c>
      <c r="H17" s="6">
        <f>SUM(H4:H16)</f>
        <v>249000</v>
      </c>
    </row>
    <row r="18" spans="1:8" x14ac:dyDescent="0.35">
      <c r="A18" s="3"/>
      <c r="B18" s="3"/>
      <c r="C18" s="3"/>
      <c r="D18" s="2"/>
      <c r="E18" s="3"/>
      <c r="F18" s="3"/>
      <c r="G18" s="4"/>
      <c r="H18" s="4"/>
    </row>
    <row r="19" spans="1:8" x14ac:dyDescent="0.35">
      <c r="A19" s="3"/>
      <c r="B19" s="3"/>
      <c r="C19" s="3"/>
      <c r="D19" s="3"/>
      <c r="E19" s="3"/>
      <c r="F19" s="3"/>
      <c r="G19" s="3"/>
      <c r="H19" s="3"/>
    </row>
    <row r="20" spans="1:8" x14ac:dyDescent="0.35">
      <c r="A20" s="3"/>
      <c r="B20" s="3"/>
      <c r="C20" s="3"/>
      <c r="D20" s="2" t="s">
        <v>4</v>
      </c>
      <c r="E20" s="3"/>
      <c r="F20" s="3"/>
      <c r="G20" s="6">
        <f>SUM(G17/305)</f>
        <v>816.39344262295083</v>
      </c>
      <c r="H20" s="6">
        <f>SUM(H17/305)</f>
        <v>816.39344262295083</v>
      </c>
    </row>
    <row r="21" spans="1:8" x14ac:dyDescent="0.35">
      <c r="A21" s="3"/>
      <c r="B21" s="3"/>
      <c r="C21" s="3"/>
      <c r="D21" s="3"/>
      <c r="E21" s="3"/>
      <c r="F21" s="3"/>
      <c r="G21" s="3"/>
      <c r="H21" s="3"/>
    </row>
  </sheetData>
  <mergeCells count="2">
    <mergeCell ref="C2:D2"/>
    <mergeCell ref="F2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workbookViewId="0">
      <selection activeCell="E8" sqref="E8"/>
    </sheetView>
  </sheetViews>
  <sheetFormatPr defaultRowHeight="14.5" x14ac:dyDescent="0.35"/>
  <cols>
    <col min="1" max="1" width="13.81640625" customWidth="1"/>
    <col min="2" max="2" width="17.26953125" customWidth="1"/>
    <col min="3" max="3" width="13.1796875" customWidth="1"/>
    <col min="4" max="4" width="14" customWidth="1"/>
    <col min="5" max="5" width="12.453125" hidden="1" customWidth="1"/>
    <col min="6" max="6" width="11.7265625" customWidth="1"/>
    <col min="7" max="7" width="15.26953125" customWidth="1"/>
    <col min="8" max="8" width="18.54296875" customWidth="1"/>
  </cols>
  <sheetData>
    <row r="1" spans="1:8" ht="15" x14ac:dyDescent="0.35">
      <c r="B1" s="1" t="s">
        <v>14</v>
      </c>
    </row>
    <row r="2" spans="1:8" ht="15" x14ac:dyDescent="0.35">
      <c r="A2" s="2"/>
      <c r="B2" s="2" t="s">
        <v>5</v>
      </c>
      <c r="C2" s="71" t="s">
        <v>6</v>
      </c>
      <c r="D2" s="71"/>
      <c r="E2" s="2" t="s">
        <v>7</v>
      </c>
      <c r="F2" s="71" t="s">
        <v>0</v>
      </c>
      <c r="G2" s="71"/>
    </row>
    <row r="3" spans="1:8" ht="15" x14ac:dyDescent="0.35">
      <c r="A3" s="3"/>
      <c r="B3" s="3"/>
      <c r="C3" s="3" t="s">
        <v>1</v>
      </c>
      <c r="D3" s="3" t="s">
        <v>2</v>
      </c>
      <c r="E3" s="3"/>
      <c r="F3" s="3" t="s">
        <v>1</v>
      </c>
      <c r="G3" s="3" t="s">
        <v>2</v>
      </c>
      <c r="H3" s="3" t="s">
        <v>2</v>
      </c>
    </row>
    <row r="4" spans="1:8" ht="15" x14ac:dyDescent="0.35">
      <c r="A4" s="3" t="s">
        <v>9</v>
      </c>
      <c r="B4" s="3">
        <v>7</v>
      </c>
      <c r="C4" s="3"/>
      <c r="D4" s="5">
        <v>20750</v>
      </c>
      <c r="E4" s="3">
        <v>2</v>
      </c>
      <c r="F4" s="3"/>
      <c r="G4" s="5">
        <f xml:space="preserve"> SUM(B4*D4)</f>
        <v>145250</v>
      </c>
      <c r="H4" s="5">
        <f>G4</f>
        <v>145250</v>
      </c>
    </row>
    <row r="5" spans="1:8" ht="15" x14ac:dyDescent="0.35">
      <c r="A5" s="3" t="s">
        <v>17</v>
      </c>
      <c r="B5" s="3">
        <v>5</v>
      </c>
      <c r="C5" s="3"/>
      <c r="D5" s="5">
        <v>20750</v>
      </c>
      <c r="E5" s="3"/>
      <c r="F5" s="3"/>
      <c r="G5" s="11">
        <f>B5*D5</f>
        <v>103750</v>
      </c>
      <c r="H5" s="11">
        <f>G5</f>
        <v>103750</v>
      </c>
    </row>
    <row r="6" spans="1:8" ht="15" x14ac:dyDescent="0.35">
      <c r="A6" s="3"/>
      <c r="B6" s="3"/>
      <c r="C6" s="3"/>
      <c r="D6" s="3"/>
      <c r="E6" s="3"/>
      <c r="F6" s="3"/>
      <c r="G6" s="3">
        <f t="shared" ref="G6:G16" si="0" xml:space="preserve"> SUM(B6*D6*E6)</f>
        <v>0</v>
      </c>
      <c r="H6" s="3"/>
    </row>
    <row r="7" spans="1:8" ht="15" x14ac:dyDescent="0.35">
      <c r="A7" s="3"/>
      <c r="B7" s="3"/>
      <c r="C7" s="3"/>
      <c r="D7" s="3"/>
      <c r="E7" s="3"/>
      <c r="F7" s="3"/>
      <c r="G7" s="3">
        <f t="shared" si="0"/>
        <v>0</v>
      </c>
      <c r="H7" s="3"/>
    </row>
    <row r="8" spans="1:8" ht="15" x14ac:dyDescent="0.35">
      <c r="A8" s="3"/>
      <c r="B8" s="3"/>
      <c r="C8" s="3"/>
      <c r="D8" s="3"/>
      <c r="E8" s="3"/>
      <c r="F8" s="3"/>
      <c r="G8" s="3">
        <f t="shared" si="0"/>
        <v>0</v>
      </c>
      <c r="H8" s="3"/>
    </row>
    <row r="9" spans="1:8" ht="15" x14ac:dyDescent="0.35">
      <c r="A9" s="3"/>
      <c r="B9" s="3"/>
      <c r="C9" s="3"/>
      <c r="D9" s="3"/>
      <c r="E9" s="3"/>
      <c r="F9" s="3"/>
      <c r="G9" s="3">
        <f t="shared" si="0"/>
        <v>0</v>
      </c>
      <c r="H9" s="3"/>
    </row>
    <row r="10" spans="1:8" ht="15" x14ac:dyDescent="0.35">
      <c r="A10" s="3"/>
      <c r="B10" s="3"/>
      <c r="C10" s="3"/>
      <c r="D10" s="3"/>
      <c r="E10" s="3"/>
      <c r="F10" s="3"/>
      <c r="G10" s="3">
        <f t="shared" si="0"/>
        <v>0</v>
      </c>
      <c r="H10" s="3"/>
    </row>
    <row r="11" spans="1:8" ht="15" x14ac:dyDescent="0.35">
      <c r="A11" s="3"/>
      <c r="B11" s="3"/>
      <c r="C11" s="3"/>
      <c r="D11" s="3"/>
      <c r="E11" s="3"/>
      <c r="F11" s="3"/>
      <c r="G11" s="3">
        <f t="shared" si="0"/>
        <v>0</v>
      </c>
      <c r="H11" s="3"/>
    </row>
    <row r="12" spans="1:8" ht="15" x14ac:dyDescent="0.35">
      <c r="A12" s="2"/>
      <c r="B12" s="3"/>
      <c r="C12" s="3"/>
      <c r="D12" s="3"/>
      <c r="E12" s="3"/>
      <c r="F12" s="3"/>
      <c r="G12" s="3"/>
      <c r="H12" s="3"/>
    </row>
    <row r="13" spans="1:8" ht="15" x14ac:dyDescent="0.35">
      <c r="A13" s="3"/>
      <c r="B13" s="3"/>
      <c r="C13" s="3"/>
      <c r="D13" s="3"/>
      <c r="E13" s="3"/>
      <c r="F13" s="3"/>
      <c r="G13" s="3">
        <f t="shared" si="0"/>
        <v>0</v>
      </c>
      <c r="H13" s="3"/>
    </row>
    <row r="14" spans="1:8" ht="15" x14ac:dyDescent="0.35">
      <c r="A14" s="3"/>
      <c r="B14" s="3"/>
      <c r="C14" s="3"/>
      <c r="D14" s="3"/>
      <c r="E14" s="3"/>
      <c r="F14" s="3"/>
      <c r="G14" s="3">
        <f t="shared" si="0"/>
        <v>0</v>
      </c>
      <c r="H14" s="3"/>
    </row>
    <row r="15" spans="1:8" ht="15" x14ac:dyDescent="0.35">
      <c r="A15" s="3"/>
      <c r="B15" s="3"/>
      <c r="C15" s="3"/>
      <c r="D15" s="3"/>
      <c r="E15" s="3"/>
      <c r="F15" s="3"/>
      <c r="G15" s="3">
        <f t="shared" si="0"/>
        <v>0</v>
      </c>
      <c r="H15" s="3"/>
    </row>
    <row r="16" spans="1:8" x14ac:dyDescent="0.35">
      <c r="A16" s="3"/>
      <c r="B16" s="3"/>
      <c r="C16" s="3"/>
      <c r="D16" s="3"/>
      <c r="E16" s="3"/>
      <c r="F16" s="3"/>
      <c r="G16" s="3">
        <f t="shared" si="0"/>
        <v>0</v>
      </c>
      <c r="H16" s="3"/>
    </row>
    <row r="17" spans="1:8" x14ac:dyDescent="0.35">
      <c r="A17" s="3"/>
      <c r="B17" s="3"/>
      <c r="C17" s="3"/>
      <c r="D17" s="2" t="s">
        <v>3</v>
      </c>
      <c r="E17" s="3"/>
      <c r="F17" s="3"/>
      <c r="G17" s="6">
        <f>SUM(G4:G16)</f>
        <v>249000</v>
      </c>
      <c r="H17" s="6">
        <f>SUM(H4:H16)</f>
        <v>249000</v>
      </c>
    </row>
    <row r="18" spans="1:8" x14ac:dyDescent="0.35">
      <c r="A18" s="3"/>
      <c r="B18" s="3"/>
      <c r="C18" s="3"/>
      <c r="D18" s="2"/>
      <c r="E18" s="3"/>
      <c r="F18" s="3"/>
      <c r="G18" s="4"/>
      <c r="H18" s="4"/>
    </row>
    <row r="19" spans="1:8" x14ac:dyDescent="0.35">
      <c r="A19" s="3"/>
      <c r="B19" s="3"/>
      <c r="C19" s="3"/>
      <c r="D19" s="3"/>
      <c r="E19" s="3"/>
      <c r="F19" s="3"/>
      <c r="G19" s="3"/>
      <c r="H19" s="3"/>
    </row>
    <row r="20" spans="1:8" x14ac:dyDescent="0.35">
      <c r="A20" s="3"/>
      <c r="B20" s="3"/>
      <c r="C20" s="3"/>
      <c r="D20" s="2" t="s">
        <v>4</v>
      </c>
      <c r="E20" s="3"/>
      <c r="F20" s="3"/>
      <c r="G20" s="6">
        <f>SUM(G17/305)</f>
        <v>816.39344262295083</v>
      </c>
      <c r="H20" s="6">
        <f>SUM(H17/305)</f>
        <v>816.39344262295083</v>
      </c>
    </row>
    <row r="21" spans="1:8" x14ac:dyDescent="0.35">
      <c r="A21" s="3"/>
      <c r="B21" s="3"/>
      <c r="C21" s="3"/>
      <c r="D21" s="3"/>
      <c r="E21" s="3"/>
      <c r="F21" s="3"/>
      <c r="G21" s="3"/>
      <c r="H21" s="3"/>
    </row>
    <row r="25" spans="1:8" x14ac:dyDescent="0.35">
      <c r="H25" s="7" t="e">
        <f>H20+ETELEBOU!H20+ADIBAWA!H21+#REF!+91000</f>
        <v>#REF!</v>
      </c>
    </row>
  </sheetData>
  <mergeCells count="2">
    <mergeCell ref="C2:D2"/>
    <mergeCell ref="F2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workbookViewId="0">
      <selection activeCell="E8" sqref="E8"/>
    </sheetView>
  </sheetViews>
  <sheetFormatPr defaultRowHeight="14.5" x14ac:dyDescent="0.35"/>
  <cols>
    <col min="1" max="1" width="15.453125" customWidth="1"/>
    <col min="2" max="2" width="17.26953125" customWidth="1"/>
    <col min="3" max="3" width="13.1796875" customWidth="1"/>
    <col min="4" max="4" width="14" customWidth="1"/>
    <col min="5" max="5" width="12.453125" hidden="1" customWidth="1"/>
    <col min="6" max="6" width="11.7265625" customWidth="1"/>
    <col min="7" max="7" width="15.26953125" customWidth="1"/>
    <col min="8" max="8" width="18.54296875" customWidth="1"/>
  </cols>
  <sheetData>
    <row r="1" spans="1:8" ht="15" x14ac:dyDescent="0.35">
      <c r="B1" s="1" t="s">
        <v>15</v>
      </c>
    </row>
    <row r="2" spans="1:8" ht="15" x14ac:dyDescent="0.35">
      <c r="A2" s="2"/>
      <c r="B2" s="2" t="s">
        <v>5</v>
      </c>
      <c r="C2" s="71" t="s">
        <v>6</v>
      </c>
      <c r="D2" s="71"/>
      <c r="E2" s="2" t="s">
        <v>7</v>
      </c>
      <c r="F2" s="71" t="s">
        <v>0</v>
      </c>
      <c r="G2" s="71"/>
    </row>
    <row r="3" spans="1:8" ht="15" x14ac:dyDescent="0.35">
      <c r="A3" s="3"/>
      <c r="B3" s="3"/>
      <c r="C3" s="3" t="s">
        <v>1</v>
      </c>
      <c r="D3" s="3" t="s">
        <v>2</v>
      </c>
      <c r="E3" s="3"/>
      <c r="F3" s="3" t="s">
        <v>1</v>
      </c>
      <c r="G3" s="3" t="s">
        <v>2</v>
      </c>
      <c r="H3" s="3" t="s">
        <v>2</v>
      </c>
    </row>
    <row r="4" spans="1:8" ht="15" x14ac:dyDescent="0.35">
      <c r="A4" s="3" t="s">
        <v>10</v>
      </c>
      <c r="B4" s="3">
        <v>2</v>
      </c>
      <c r="C4" s="3"/>
      <c r="D4" s="5">
        <v>59600</v>
      </c>
      <c r="E4" s="3">
        <v>2</v>
      </c>
      <c r="F4" s="3"/>
      <c r="G4" s="5">
        <f xml:space="preserve"> SUM(B4*D4)</f>
        <v>119200</v>
      </c>
      <c r="H4" s="5">
        <f>G4</f>
        <v>119200</v>
      </c>
    </row>
    <row r="5" spans="1:8" ht="15" x14ac:dyDescent="0.35">
      <c r="A5" s="3" t="s">
        <v>9</v>
      </c>
      <c r="B5" s="3">
        <v>7</v>
      </c>
      <c r="C5" s="3"/>
      <c r="D5" s="17">
        <v>20750</v>
      </c>
      <c r="E5" s="3"/>
      <c r="F5" s="3"/>
      <c r="G5" s="5">
        <f xml:space="preserve"> SUM(B5*D5)</f>
        <v>145250</v>
      </c>
      <c r="H5" s="11">
        <f>G5</f>
        <v>145250</v>
      </c>
    </row>
    <row r="6" spans="1:8" ht="15" x14ac:dyDescent="0.35">
      <c r="A6" s="3" t="s">
        <v>17</v>
      </c>
      <c r="B6" s="3">
        <v>5</v>
      </c>
      <c r="C6" s="3"/>
      <c r="D6" s="17">
        <v>20750</v>
      </c>
      <c r="E6" s="3"/>
      <c r="F6" s="3"/>
      <c r="G6" s="5">
        <f xml:space="preserve"> SUM(B6*D6)</f>
        <v>103750</v>
      </c>
      <c r="H6" s="11">
        <f>G6</f>
        <v>103750</v>
      </c>
    </row>
    <row r="7" spans="1:8" ht="15" x14ac:dyDescent="0.35">
      <c r="A7" s="3"/>
      <c r="B7" s="3"/>
      <c r="C7" s="3"/>
      <c r="D7" s="3"/>
      <c r="E7" s="3"/>
      <c r="F7" s="3"/>
      <c r="G7" s="3">
        <f t="shared" ref="G7:G16" si="0" xml:space="preserve"> SUM(B7*D7*E7)</f>
        <v>0</v>
      </c>
      <c r="H7" s="3"/>
    </row>
    <row r="8" spans="1:8" ht="15" x14ac:dyDescent="0.35">
      <c r="A8" s="3"/>
      <c r="B8" s="3"/>
      <c r="C8" s="3"/>
      <c r="D8" s="3"/>
      <c r="E8" s="3"/>
      <c r="F8" s="3"/>
      <c r="G8" s="3">
        <f t="shared" si="0"/>
        <v>0</v>
      </c>
      <c r="H8" s="3"/>
    </row>
    <row r="9" spans="1:8" ht="15" x14ac:dyDescent="0.35">
      <c r="A9" s="3"/>
      <c r="B9" s="3"/>
      <c r="C9" s="3"/>
      <c r="D9" s="3"/>
      <c r="E9" s="3"/>
      <c r="F9" s="3"/>
      <c r="G9" s="3">
        <f t="shared" si="0"/>
        <v>0</v>
      </c>
      <c r="H9" s="3"/>
    </row>
    <row r="10" spans="1:8" ht="15" x14ac:dyDescent="0.35">
      <c r="A10" s="3"/>
      <c r="B10" s="3"/>
      <c r="C10" s="3"/>
      <c r="D10" s="3"/>
      <c r="E10" s="3"/>
      <c r="F10" s="3"/>
      <c r="G10" s="3">
        <f t="shared" si="0"/>
        <v>0</v>
      </c>
      <c r="H10" s="3"/>
    </row>
    <row r="11" spans="1:8" ht="15" x14ac:dyDescent="0.35">
      <c r="A11" s="3"/>
      <c r="B11" s="3"/>
      <c r="C11" s="3"/>
      <c r="D11" s="3"/>
      <c r="E11" s="3"/>
      <c r="F11" s="3"/>
      <c r="G11" s="3">
        <f t="shared" si="0"/>
        <v>0</v>
      </c>
      <c r="H11" s="3"/>
    </row>
    <row r="12" spans="1:8" ht="15" x14ac:dyDescent="0.35">
      <c r="A12" s="2"/>
      <c r="B12" s="3"/>
      <c r="C12" s="3"/>
      <c r="D12" s="3"/>
      <c r="E12" s="3"/>
      <c r="F12" s="3"/>
      <c r="G12" s="3"/>
      <c r="H12" s="3"/>
    </row>
    <row r="13" spans="1:8" ht="15" x14ac:dyDescent="0.35">
      <c r="A13" s="3"/>
      <c r="B13" s="3"/>
      <c r="C13" s="3"/>
      <c r="D13" s="3"/>
      <c r="E13" s="3"/>
      <c r="F13" s="3"/>
      <c r="G13" s="3">
        <f t="shared" si="0"/>
        <v>0</v>
      </c>
      <c r="H13" s="3"/>
    </row>
    <row r="14" spans="1:8" ht="15" x14ac:dyDescent="0.35">
      <c r="A14" s="3"/>
      <c r="B14" s="3"/>
      <c r="C14" s="3"/>
      <c r="D14" s="3"/>
      <c r="E14" s="3"/>
      <c r="F14" s="3"/>
      <c r="G14" s="3">
        <f t="shared" si="0"/>
        <v>0</v>
      </c>
      <c r="H14" s="3"/>
    </row>
    <row r="15" spans="1:8" ht="15" x14ac:dyDescent="0.35">
      <c r="A15" s="3"/>
      <c r="B15" s="3"/>
      <c r="C15" s="3"/>
      <c r="D15" s="3"/>
      <c r="E15" s="3"/>
      <c r="F15" s="3"/>
      <c r="G15" s="3">
        <f t="shared" si="0"/>
        <v>0</v>
      </c>
      <c r="H15" s="3"/>
    </row>
    <row r="16" spans="1:8" x14ac:dyDescent="0.35">
      <c r="A16" s="3"/>
      <c r="B16" s="3"/>
      <c r="C16" s="3"/>
      <c r="D16" s="3"/>
      <c r="E16" s="3"/>
      <c r="F16" s="3"/>
      <c r="G16" s="3">
        <f t="shared" si="0"/>
        <v>0</v>
      </c>
      <c r="H16" s="3"/>
    </row>
    <row r="17" spans="1:8" x14ac:dyDescent="0.35">
      <c r="A17" s="3"/>
      <c r="B17" s="3"/>
      <c r="C17" s="3"/>
      <c r="D17" s="2" t="s">
        <v>3</v>
      </c>
      <c r="E17" s="3"/>
      <c r="F17" s="3"/>
      <c r="G17" s="6">
        <f>SUM(G4:G16)</f>
        <v>368200</v>
      </c>
      <c r="H17" s="6">
        <f>SUM(H4:H16)</f>
        <v>368200</v>
      </c>
    </row>
    <row r="18" spans="1:8" x14ac:dyDescent="0.35">
      <c r="A18" s="3"/>
      <c r="B18" s="3"/>
      <c r="C18" s="3"/>
      <c r="D18" s="2"/>
      <c r="E18" s="3"/>
      <c r="F18" s="3"/>
      <c r="G18" s="4"/>
      <c r="H18" s="4"/>
    </row>
    <row r="19" spans="1:8" x14ac:dyDescent="0.35">
      <c r="A19" s="3"/>
      <c r="B19" s="3"/>
      <c r="C19" s="3"/>
      <c r="D19" s="3"/>
      <c r="E19" s="3"/>
      <c r="F19" s="3"/>
      <c r="G19" s="3"/>
      <c r="H19" s="3"/>
    </row>
    <row r="20" spans="1:8" x14ac:dyDescent="0.35">
      <c r="A20" s="3"/>
      <c r="B20" s="3"/>
      <c r="C20" s="3"/>
      <c r="D20" s="2" t="s">
        <v>4</v>
      </c>
      <c r="E20" s="3"/>
      <c r="F20" s="3"/>
      <c r="G20" s="6">
        <f>SUM(G17/305)</f>
        <v>1207.2131147540983</v>
      </c>
      <c r="H20" s="6">
        <f>SUM(H17/305)</f>
        <v>1207.2131147540983</v>
      </c>
    </row>
    <row r="21" spans="1:8" x14ac:dyDescent="0.35">
      <c r="A21" s="3"/>
      <c r="B21" s="3"/>
      <c r="C21" s="3"/>
      <c r="D21" s="3"/>
      <c r="E21" s="3"/>
      <c r="F21" s="3"/>
      <c r="G21" s="3"/>
      <c r="H21" s="3"/>
    </row>
  </sheetData>
  <mergeCells count="2">
    <mergeCell ref="C2:D2"/>
    <mergeCell ref="F2:G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1"/>
  <sheetViews>
    <sheetView workbookViewId="0">
      <selection activeCell="E8" sqref="E8"/>
    </sheetView>
  </sheetViews>
  <sheetFormatPr defaultRowHeight="14.5" x14ac:dyDescent="0.35"/>
  <cols>
    <col min="1" max="1" width="13.81640625" customWidth="1"/>
    <col min="2" max="2" width="17.26953125" customWidth="1"/>
    <col min="3" max="3" width="13.1796875" customWidth="1"/>
    <col min="4" max="4" width="14" customWidth="1"/>
    <col min="5" max="5" width="12.453125" hidden="1" customWidth="1"/>
    <col min="6" max="6" width="11.7265625" customWidth="1"/>
    <col min="7" max="7" width="15.26953125" customWidth="1"/>
    <col min="8" max="8" width="18.54296875" customWidth="1"/>
  </cols>
  <sheetData>
    <row r="1" spans="1:8" ht="15" x14ac:dyDescent="0.35">
      <c r="B1" s="1" t="s">
        <v>16</v>
      </c>
    </row>
    <row r="2" spans="1:8" ht="15" x14ac:dyDescent="0.35">
      <c r="A2" s="2"/>
      <c r="B2" s="2" t="s">
        <v>5</v>
      </c>
      <c r="C2" s="71" t="s">
        <v>6</v>
      </c>
      <c r="D2" s="71"/>
      <c r="E2" s="2" t="s">
        <v>7</v>
      </c>
      <c r="F2" s="71" t="s">
        <v>0</v>
      </c>
      <c r="G2" s="71"/>
    </row>
    <row r="3" spans="1:8" ht="15" x14ac:dyDescent="0.35">
      <c r="A3" s="3"/>
      <c r="B3" s="3"/>
      <c r="C3" s="3" t="s">
        <v>1</v>
      </c>
      <c r="D3" s="3" t="s">
        <v>2</v>
      </c>
      <c r="E3" s="3"/>
      <c r="F3" s="3" t="s">
        <v>1</v>
      </c>
      <c r="G3" s="3" t="s">
        <v>2</v>
      </c>
      <c r="H3" s="3" t="s">
        <v>2</v>
      </c>
    </row>
    <row r="4" spans="1:8" ht="15" x14ac:dyDescent="0.35">
      <c r="A4" s="3" t="s">
        <v>10</v>
      </c>
      <c r="B4" s="3">
        <v>2</v>
      </c>
      <c r="C4" s="3"/>
      <c r="D4" s="5">
        <v>59600</v>
      </c>
      <c r="E4" s="3">
        <v>2</v>
      </c>
      <c r="F4" s="3"/>
      <c r="G4" s="5">
        <f xml:space="preserve"> SUM(B4*D4)</f>
        <v>119200</v>
      </c>
      <c r="H4" s="5">
        <f>G4</f>
        <v>119200</v>
      </c>
    </row>
    <row r="5" spans="1:8" ht="15" x14ac:dyDescent="0.35">
      <c r="A5" s="3" t="s">
        <v>9</v>
      </c>
      <c r="B5" s="3">
        <v>7</v>
      </c>
      <c r="C5" s="3"/>
      <c r="D5" s="17">
        <v>20750</v>
      </c>
      <c r="E5" s="3"/>
      <c r="F5" s="3"/>
      <c r="G5" s="5">
        <f xml:space="preserve"> SUM(B5*D5)</f>
        <v>145250</v>
      </c>
      <c r="H5" s="5">
        <f>G5</f>
        <v>145250</v>
      </c>
    </row>
    <row r="6" spans="1:8" ht="15" x14ac:dyDescent="0.35">
      <c r="A6" s="3" t="s">
        <v>17</v>
      </c>
      <c r="B6" s="3">
        <v>5</v>
      </c>
      <c r="C6" s="3"/>
      <c r="D6" s="17">
        <v>20750</v>
      </c>
      <c r="E6" s="3"/>
      <c r="F6" s="3"/>
      <c r="G6" s="5">
        <f xml:space="preserve"> SUM(B6*D6)</f>
        <v>103750</v>
      </c>
      <c r="H6" s="11">
        <f>G6</f>
        <v>103750</v>
      </c>
    </row>
    <row r="7" spans="1:8" ht="15" x14ac:dyDescent="0.35">
      <c r="A7" s="3"/>
      <c r="B7" s="3"/>
      <c r="C7" s="3"/>
      <c r="D7" s="3"/>
      <c r="E7" s="3"/>
      <c r="F7" s="3"/>
      <c r="G7" s="3">
        <f t="shared" ref="G7:G16" si="0" xml:space="preserve"> SUM(B7*D7*E7)</f>
        <v>0</v>
      </c>
      <c r="H7" s="3"/>
    </row>
    <row r="8" spans="1:8" ht="15" x14ac:dyDescent="0.35">
      <c r="A8" s="3"/>
      <c r="B8" s="3"/>
      <c r="C8" s="3"/>
      <c r="D8" s="3"/>
      <c r="E8" s="3"/>
      <c r="F8" s="3"/>
      <c r="G8" s="3">
        <f t="shared" si="0"/>
        <v>0</v>
      </c>
      <c r="H8" s="3"/>
    </row>
    <row r="9" spans="1:8" ht="15" x14ac:dyDescent="0.35">
      <c r="A9" s="3"/>
      <c r="B9" s="3"/>
      <c r="C9" s="3"/>
      <c r="D9" s="3"/>
      <c r="E9" s="3"/>
      <c r="F9" s="3"/>
      <c r="G9" s="3">
        <f t="shared" si="0"/>
        <v>0</v>
      </c>
      <c r="H9" s="3"/>
    </row>
    <row r="10" spans="1:8" ht="15" x14ac:dyDescent="0.35">
      <c r="A10" s="3"/>
      <c r="B10" s="3"/>
      <c r="C10" s="3"/>
      <c r="D10" s="3"/>
      <c r="E10" s="3"/>
      <c r="F10" s="3"/>
      <c r="G10" s="3">
        <f t="shared" si="0"/>
        <v>0</v>
      </c>
      <c r="H10" s="3"/>
    </row>
    <row r="11" spans="1:8" ht="15" x14ac:dyDescent="0.35">
      <c r="A11" s="3"/>
      <c r="B11" s="3"/>
      <c r="C11" s="3"/>
      <c r="D11" s="3"/>
      <c r="E11" s="3"/>
      <c r="F11" s="3"/>
      <c r="G11" s="3">
        <f t="shared" si="0"/>
        <v>0</v>
      </c>
      <c r="H11" s="3"/>
    </row>
    <row r="12" spans="1:8" ht="15" x14ac:dyDescent="0.35">
      <c r="A12" s="2"/>
      <c r="B12" s="3"/>
      <c r="C12" s="3"/>
      <c r="D12" s="3"/>
      <c r="E12" s="3"/>
      <c r="F12" s="3"/>
      <c r="G12" s="3"/>
      <c r="H12" s="3"/>
    </row>
    <row r="13" spans="1:8" ht="15" x14ac:dyDescent="0.35">
      <c r="A13" s="3"/>
      <c r="B13" s="3"/>
      <c r="C13" s="3"/>
      <c r="D13" s="3"/>
      <c r="E13" s="3"/>
      <c r="F13" s="3"/>
      <c r="G13" s="3">
        <f t="shared" si="0"/>
        <v>0</v>
      </c>
      <c r="H13" s="3"/>
    </row>
    <row r="14" spans="1:8" ht="15" x14ac:dyDescent="0.35">
      <c r="A14" s="3"/>
      <c r="B14" s="3"/>
      <c r="C14" s="3"/>
      <c r="D14" s="3"/>
      <c r="E14" s="3"/>
      <c r="F14" s="3"/>
      <c r="G14" s="3">
        <f t="shared" si="0"/>
        <v>0</v>
      </c>
      <c r="H14" s="3"/>
    </row>
    <row r="15" spans="1:8" ht="15" x14ac:dyDescent="0.35">
      <c r="A15" s="3"/>
      <c r="B15" s="3"/>
      <c r="C15" s="3"/>
      <c r="D15" s="3"/>
      <c r="E15" s="3"/>
      <c r="F15" s="3"/>
      <c r="G15" s="3">
        <f t="shared" si="0"/>
        <v>0</v>
      </c>
      <c r="H15" s="3"/>
    </row>
    <row r="16" spans="1:8" x14ac:dyDescent="0.35">
      <c r="A16" s="3"/>
      <c r="B16" s="3"/>
      <c r="C16" s="3"/>
      <c r="D16" s="3"/>
      <c r="E16" s="3"/>
      <c r="F16" s="3"/>
      <c r="G16" s="3">
        <f t="shared" si="0"/>
        <v>0</v>
      </c>
      <c r="H16" s="3"/>
    </row>
    <row r="17" spans="1:8" x14ac:dyDescent="0.35">
      <c r="A17" s="3"/>
      <c r="B17" s="3"/>
      <c r="C17" s="3"/>
      <c r="D17" s="2" t="s">
        <v>3</v>
      </c>
      <c r="E17" s="3"/>
      <c r="F17" s="3"/>
      <c r="G17" s="6">
        <f>SUM(G4:G16)</f>
        <v>368200</v>
      </c>
      <c r="H17" s="6">
        <f>SUM(H4:H16)</f>
        <v>368200</v>
      </c>
    </row>
    <row r="18" spans="1:8" x14ac:dyDescent="0.35">
      <c r="A18" s="3"/>
      <c r="B18" s="3"/>
      <c r="C18" s="3"/>
      <c r="D18" s="2"/>
      <c r="E18" s="3"/>
      <c r="F18" s="3"/>
      <c r="G18" s="4"/>
      <c r="H18" s="4"/>
    </row>
    <row r="19" spans="1:8" x14ac:dyDescent="0.35">
      <c r="A19" s="3"/>
      <c r="B19" s="3"/>
      <c r="C19" s="3"/>
      <c r="D19" s="3"/>
      <c r="E19" s="3"/>
      <c r="F19" s="3"/>
      <c r="G19" s="3"/>
      <c r="H19" s="3"/>
    </row>
    <row r="20" spans="1:8" x14ac:dyDescent="0.35">
      <c r="A20" s="3"/>
      <c r="B20" s="3"/>
      <c r="C20" s="3"/>
      <c r="D20" s="2" t="s">
        <v>4</v>
      </c>
      <c r="E20" s="3"/>
      <c r="F20" s="3"/>
      <c r="G20" s="6">
        <f>SUM(G17/305)</f>
        <v>1207.2131147540983</v>
      </c>
      <c r="H20" s="6">
        <f>SUM(H17/305)</f>
        <v>1207.2131147540983</v>
      </c>
    </row>
    <row r="21" spans="1:8" x14ac:dyDescent="0.35">
      <c r="A21" s="3"/>
      <c r="B21" s="3"/>
      <c r="C21" s="3"/>
      <c r="D21" s="3"/>
      <c r="E21" s="3"/>
      <c r="F21" s="3"/>
      <c r="G21" s="3"/>
      <c r="H21" s="3"/>
    </row>
  </sheetData>
  <mergeCells count="2">
    <mergeCell ref="C2:D2"/>
    <mergeCell ref="F2:G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1"/>
  <sheetViews>
    <sheetView workbookViewId="0">
      <selection activeCell="E8" sqref="E8"/>
    </sheetView>
  </sheetViews>
  <sheetFormatPr defaultRowHeight="14.5" x14ac:dyDescent="0.35"/>
  <cols>
    <col min="1" max="1" width="15.08984375" customWidth="1"/>
    <col min="2" max="2" width="17.26953125" customWidth="1"/>
    <col min="3" max="3" width="13.1796875" customWidth="1"/>
    <col min="4" max="4" width="14" customWidth="1"/>
    <col min="5" max="5" width="12.453125" hidden="1" customWidth="1"/>
    <col min="6" max="6" width="11.7265625" customWidth="1"/>
    <col min="7" max="7" width="15.26953125" customWidth="1"/>
    <col min="8" max="8" width="18.54296875" customWidth="1"/>
  </cols>
  <sheetData>
    <row r="1" spans="1:8" ht="15" x14ac:dyDescent="0.35">
      <c r="B1" s="1" t="s">
        <v>11</v>
      </c>
    </row>
    <row r="2" spans="1:8" ht="15" x14ac:dyDescent="0.35">
      <c r="A2" s="2"/>
      <c r="B2" s="2" t="s">
        <v>5</v>
      </c>
      <c r="C2" s="71" t="s">
        <v>6</v>
      </c>
      <c r="D2" s="71"/>
      <c r="E2" s="2" t="s">
        <v>7</v>
      </c>
      <c r="F2" s="71" t="s">
        <v>0</v>
      </c>
      <c r="G2" s="71"/>
    </row>
    <row r="3" spans="1:8" ht="15" x14ac:dyDescent="0.35">
      <c r="A3" s="3"/>
      <c r="B3" s="3"/>
      <c r="C3" s="3" t="s">
        <v>1</v>
      </c>
      <c r="D3" s="3" t="s">
        <v>2</v>
      </c>
      <c r="E3" s="3"/>
      <c r="F3" s="3" t="s">
        <v>1</v>
      </c>
      <c r="G3" s="3" t="s">
        <v>2</v>
      </c>
      <c r="H3" s="3" t="s">
        <v>2</v>
      </c>
    </row>
    <row r="4" spans="1:8" ht="15" x14ac:dyDescent="0.35">
      <c r="A4" s="3" t="s">
        <v>9</v>
      </c>
      <c r="B4" s="3">
        <v>7</v>
      </c>
      <c r="C4" s="3"/>
      <c r="D4" s="5">
        <v>20750</v>
      </c>
      <c r="E4" s="3">
        <v>2</v>
      </c>
      <c r="F4" s="3"/>
      <c r="G4" s="5">
        <f xml:space="preserve"> SUM(B4*D4)</f>
        <v>145250</v>
      </c>
      <c r="H4" s="5">
        <f>G4</f>
        <v>145250</v>
      </c>
    </row>
    <row r="5" spans="1:8" ht="15" x14ac:dyDescent="0.35">
      <c r="A5" s="3" t="s">
        <v>17</v>
      </c>
      <c r="B5" s="3">
        <v>5</v>
      </c>
      <c r="C5" s="3"/>
      <c r="D5" s="5">
        <v>20750</v>
      </c>
      <c r="E5" s="3"/>
      <c r="F5" s="3"/>
      <c r="G5" s="11">
        <f>B5*D5</f>
        <v>103750</v>
      </c>
      <c r="H5" s="11">
        <f>G5</f>
        <v>103750</v>
      </c>
    </row>
    <row r="6" spans="1:8" ht="15" x14ac:dyDescent="0.35">
      <c r="A6" s="3"/>
      <c r="B6" s="3"/>
      <c r="C6" s="3"/>
      <c r="D6" s="3"/>
      <c r="E6" s="3"/>
      <c r="F6" s="3"/>
      <c r="G6" s="3">
        <f t="shared" ref="G6:G16" si="0" xml:space="preserve"> SUM(B6*D6*E6)</f>
        <v>0</v>
      </c>
      <c r="H6" s="3"/>
    </row>
    <row r="7" spans="1:8" ht="15" x14ac:dyDescent="0.35">
      <c r="A7" s="3"/>
      <c r="B7" s="3"/>
      <c r="C7" s="3"/>
      <c r="D7" s="3"/>
      <c r="E7" s="3"/>
      <c r="F7" s="3"/>
      <c r="G7" s="3">
        <f t="shared" si="0"/>
        <v>0</v>
      </c>
      <c r="H7" s="3"/>
    </row>
    <row r="8" spans="1:8" ht="15" x14ac:dyDescent="0.35">
      <c r="A8" s="3"/>
      <c r="B8" s="3"/>
      <c r="C8" s="3"/>
      <c r="D8" s="3"/>
      <c r="E8" s="3"/>
      <c r="F8" s="3"/>
      <c r="G8" s="3">
        <f t="shared" si="0"/>
        <v>0</v>
      </c>
      <c r="H8" s="3"/>
    </row>
    <row r="9" spans="1:8" ht="15" x14ac:dyDescent="0.35">
      <c r="A9" s="3"/>
      <c r="B9" s="3"/>
      <c r="C9" s="3"/>
      <c r="D9" s="3"/>
      <c r="E9" s="3"/>
      <c r="F9" s="3"/>
      <c r="G9" s="3">
        <f t="shared" si="0"/>
        <v>0</v>
      </c>
      <c r="H9" s="3"/>
    </row>
    <row r="10" spans="1:8" ht="15" x14ac:dyDescent="0.35">
      <c r="A10" s="3"/>
      <c r="B10" s="3"/>
      <c r="C10" s="3"/>
      <c r="D10" s="3"/>
      <c r="E10" s="3"/>
      <c r="F10" s="3"/>
      <c r="G10" s="3">
        <f t="shared" si="0"/>
        <v>0</v>
      </c>
      <c r="H10" s="3"/>
    </row>
    <row r="11" spans="1:8" ht="15" x14ac:dyDescent="0.35">
      <c r="A11" s="3"/>
      <c r="B11" s="3"/>
      <c r="C11" s="3"/>
      <c r="D11" s="3"/>
      <c r="E11" s="3"/>
      <c r="F11" s="3"/>
      <c r="G11" s="3">
        <f t="shared" si="0"/>
        <v>0</v>
      </c>
      <c r="H11" s="3"/>
    </row>
    <row r="12" spans="1:8" ht="15" x14ac:dyDescent="0.35">
      <c r="A12" s="2"/>
      <c r="B12" s="3"/>
      <c r="C12" s="3"/>
      <c r="D12" s="3"/>
      <c r="E12" s="3"/>
      <c r="F12" s="3"/>
      <c r="G12" s="3"/>
      <c r="H12" s="3"/>
    </row>
    <row r="13" spans="1:8" ht="15" x14ac:dyDescent="0.35">
      <c r="A13" s="3"/>
      <c r="B13" s="3"/>
      <c r="C13" s="3"/>
      <c r="D13" s="3"/>
      <c r="E13" s="3"/>
      <c r="F13" s="3"/>
      <c r="G13" s="3">
        <f t="shared" si="0"/>
        <v>0</v>
      </c>
      <c r="H13" s="3"/>
    </row>
    <row r="14" spans="1:8" ht="15" x14ac:dyDescent="0.35">
      <c r="A14" s="3"/>
      <c r="B14" s="3"/>
      <c r="C14" s="3"/>
      <c r="D14" s="3"/>
      <c r="E14" s="3"/>
      <c r="F14" s="3"/>
      <c r="G14" s="3">
        <f t="shared" si="0"/>
        <v>0</v>
      </c>
      <c r="H14" s="3"/>
    </row>
    <row r="15" spans="1:8" ht="15" x14ac:dyDescent="0.35">
      <c r="A15" s="3"/>
      <c r="B15" s="3"/>
      <c r="C15" s="3"/>
      <c r="D15" s="3"/>
      <c r="E15" s="3"/>
      <c r="F15" s="3"/>
      <c r="G15" s="3">
        <f t="shared" si="0"/>
        <v>0</v>
      </c>
      <c r="H15" s="3"/>
    </row>
    <row r="16" spans="1:8" x14ac:dyDescent="0.35">
      <c r="A16" s="3"/>
      <c r="B16" s="3"/>
      <c r="C16" s="3"/>
      <c r="D16" s="3"/>
      <c r="E16" s="3"/>
      <c r="F16" s="3"/>
      <c r="G16" s="3">
        <f t="shared" si="0"/>
        <v>0</v>
      </c>
      <c r="H16" s="3"/>
    </row>
    <row r="17" spans="1:8" x14ac:dyDescent="0.35">
      <c r="A17" s="3"/>
      <c r="B17" s="3"/>
      <c r="C17" s="3"/>
      <c r="D17" s="2" t="s">
        <v>3</v>
      </c>
      <c r="E17" s="3"/>
      <c r="F17" s="3"/>
      <c r="G17" s="6">
        <f>SUM(G4:G16)</f>
        <v>249000</v>
      </c>
      <c r="H17" s="6">
        <f>SUM(H4:H16)</f>
        <v>249000</v>
      </c>
    </row>
    <row r="18" spans="1:8" x14ac:dyDescent="0.35">
      <c r="A18" s="3"/>
      <c r="B18" s="3"/>
      <c r="C18" s="3"/>
      <c r="D18" s="2"/>
      <c r="E18" s="3"/>
      <c r="F18" s="3"/>
      <c r="G18" s="4"/>
      <c r="H18" s="4"/>
    </row>
    <row r="19" spans="1:8" x14ac:dyDescent="0.35">
      <c r="A19" s="3"/>
      <c r="B19" s="3"/>
      <c r="C19" s="3"/>
      <c r="D19" s="3"/>
      <c r="E19" s="3"/>
      <c r="F19" s="3"/>
      <c r="G19" s="3"/>
      <c r="H19" s="3"/>
    </row>
    <row r="20" spans="1:8" x14ac:dyDescent="0.35">
      <c r="A20" s="3"/>
      <c r="B20" s="3"/>
      <c r="C20" s="3"/>
      <c r="D20" s="2" t="s">
        <v>4</v>
      </c>
      <c r="E20" s="3"/>
      <c r="F20" s="3"/>
      <c r="G20" s="6">
        <f>SUM(G17/305)</f>
        <v>816.39344262295083</v>
      </c>
      <c r="H20" s="6">
        <f>SUM(H17/305)</f>
        <v>816.39344262295083</v>
      </c>
    </row>
    <row r="21" spans="1:8" x14ac:dyDescent="0.35">
      <c r="A21" s="3"/>
      <c r="B21" s="3"/>
      <c r="C21" s="3"/>
      <c r="D21" s="3"/>
      <c r="E21" s="3"/>
      <c r="F21" s="3"/>
      <c r="G21" s="3"/>
      <c r="H21" s="3"/>
    </row>
  </sheetData>
  <mergeCells count="2">
    <mergeCell ref="C2:D2"/>
    <mergeCell ref="F2:G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D19"/>
  <sheetViews>
    <sheetView workbookViewId="0">
      <selection activeCell="D12" sqref="D12"/>
    </sheetView>
  </sheetViews>
  <sheetFormatPr defaultRowHeight="14.5" x14ac:dyDescent="0.35"/>
  <cols>
    <col min="2" max="2" width="14.90625" customWidth="1"/>
    <col min="3" max="3" width="15.1796875" customWidth="1"/>
    <col min="4" max="4" width="9.36328125" bestFit="1" customWidth="1"/>
  </cols>
  <sheetData>
    <row r="1" spans="2:4" x14ac:dyDescent="0.35">
      <c r="B1" s="72" t="s">
        <v>26</v>
      </c>
      <c r="C1" s="72"/>
    </row>
    <row r="2" spans="2:4" x14ac:dyDescent="0.35">
      <c r="B2" t="s">
        <v>18</v>
      </c>
      <c r="C2" t="s">
        <v>21</v>
      </c>
      <c r="D2" s="19">
        <v>16000</v>
      </c>
    </row>
    <row r="3" spans="2:4" x14ac:dyDescent="0.35">
      <c r="C3" t="s">
        <v>19</v>
      </c>
      <c r="D3" s="19">
        <v>22950</v>
      </c>
    </row>
    <row r="4" spans="2:4" x14ac:dyDescent="0.35">
      <c r="C4" t="s">
        <v>20</v>
      </c>
      <c r="D4" s="19">
        <v>36835.379999999997</v>
      </c>
    </row>
    <row r="5" spans="2:4" x14ac:dyDescent="0.35">
      <c r="D5" s="19"/>
    </row>
    <row r="6" spans="2:4" x14ac:dyDescent="0.35">
      <c r="B6" t="s">
        <v>22</v>
      </c>
      <c r="C6" t="s">
        <v>21</v>
      </c>
      <c r="D6" s="19">
        <v>20000</v>
      </c>
    </row>
    <row r="7" spans="2:4" x14ac:dyDescent="0.35">
      <c r="C7" t="s">
        <v>19</v>
      </c>
      <c r="D7" s="19">
        <v>22950</v>
      </c>
    </row>
    <row r="8" spans="2:4" x14ac:dyDescent="0.35">
      <c r="C8" t="s">
        <v>20</v>
      </c>
      <c r="D8" s="19">
        <v>40272.160000000003</v>
      </c>
    </row>
    <row r="9" spans="2:4" x14ac:dyDescent="0.35">
      <c r="D9" s="19"/>
    </row>
    <row r="10" spans="2:4" x14ac:dyDescent="0.35">
      <c r="B10" t="s">
        <v>23</v>
      </c>
      <c r="C10" t="s">
        <v>24</v>
      </c>
      <c r="D10" s="19">
        <v>35000</v>
      </c>
    </row>
    <row r="11" spans="2:4" x14ac:dyDescent="0.35">
      <c r="C11" t="s">
        <v>19</v>
      </c>
      <c r="D11" s="19">
        <v>27540</v>
      </c>
    </row>
    <row r="12" spans="2:4" x14ac:dyDescent="0.35">
      <c r="C12" t="s">
        <v>20</v>
      </c>
      <c r="D12" s="19">
        <v>42438.53</v>
      </c>
    </row>
    <row r="13" spans="2:4" x14ac:dyDescent="0.35">
      <c r="D13" s="19"/>
    </row>
    <row r="14" spans="2:4" x14ac:dyDescent="0.35">
      <c r="B14" t="s">
        <v>25</v>
      </c>
      <c r="C14" t="s">
        <v>24</v>
      </c>
      <c r="D14" s="19">
        <v>65000</v>
      </c>
    </row>
    <row r="15" spans="2:4" x14ac:dyDescent="0.35">
      <c r="C15" t="s">
        <v>19</v>
      </c>
      <c r="D15" s="19">
        <v>45370</v>
      </c>
    </row>
    <row r="16" spans="2:4" x14ac:dyDescent="0.35">
      <c r="C16" t="s">
        <v>20</v>
      </c>
      <c r="D16" s="19">
        <v>70915.98</v>
      </c>
    </row>
    <row r="17" spans="2:4" x14ac:dyDescent="0.35">
      <c r="D17" s="19"/>
    </row>
    <row r="18" spans="2:4" x14ac:dyDescent="0.35">
      <c r="B18" t="s">
        <v>27</v>
      </c>
      <c r="C18" t="s">
        <v>28</v>
      </c>
      <c r="D18" s="19">
        <v>50000</v>
      </c>
    </row>
    <row r="19" spans="2:4" x14ac:dyDescent="0.35">
      <c r="C19" t="s">
        <v>29</v>
      </c>
      <c r="D19" s="19">
        <v>45000</v>
      </c>
    </row>
  </sheetData>
  <mergeCells count="1">
    <mergeCell ref="B1:C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b1e96a8-a3da-442a-930b-235cac24cd5c}" enabled="0" method="" siteId="{db1e96a8-a3da-442a-930b-235cac24cd5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 VS ACTUAL</vt:lpstr>
      <vt:lpstr>ADIBAWA</vt:lpstr>
      <vt:lpstr>ETELEBOU</vt:lpstr>
      <vt:lpstr>OKOLOMS GP</vt:lpstr>
      <vt:lpstr>BONNY</vt:lpstr>
      <vt:lpstr>BENISEDE</vt:lpstr>
      <vt:lpstr>KOLO CREEK</vt:lpstr>
      <vt:lpstr>Land Transport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UNDERWATER MTCE SUPR</dc:creator>
  <cp:lastModifiedBy>Ivovi, Ajiri I SPDC-PTP/O/NE</cp:lastModifiedBy>
  <dcterms:created xsi:type="dcterms:W3CDTF">2018-06-29T06:28:37Z</dcterms:created>
  <dcterms:modified xsi:type="dcterms:W3CDTF">2023-02-21T09:48:24Z</dcterms:modified>
</cp:coreProperties>
</file>