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Ohia\Desktop\"/>
    </mc:Choice>
  </mc:AlternateContent>
  <xr:revisionPtr revIDLastSave="0" documentId="8_{780067BA-383E-42EF-89C1-A35740DFDD06}" xr6:coauthVersionLast="47" xr6:coauthVersionMax="47" xr10:uidLastSave="{00000000-0000-0000-0000-000000000000}"/>
  <bookViews>
    <workbookView xWindow="-110" yWindow="-110" windowWidth="19420" windowHeight="10420" xr2:uid="{63E2B8FA-96FE-487C-BEF4-5C841966E961}"/>
  </bookViews>
  <sheets>
    <sheet name="INSPECTION SCOP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4" i="2" l="1"/>
  <c r="O34" i="2"/>
  <c r="N34" i="2"/>
  <c r="M34" i="2"/>
  <c r="L34" i="2"/>
  <c r="K34" i="2"/>
  <c r="J34" i="2"/>
  <c r="I34" i="2"/>
  <c r="H34" i="2"/>
  <c r="K43" i="2"/>
  <c r="J43" i="2"/>
  <c r="J42" i="2"/>
  <c r="P10" i="2"/>
  <c r="P5" i="2"/>
  <c r="J29" i="2"/>
  <c r="J28" i="2"/>
  <c r="J32" i="2"/>
  <c r="J33" i="2"/>
  <c r="P30" i="2"/>
  <c r="P27" i="2"/>
  <c r="P26" i="2"/>
  <c r="P25" i="2"/>
  <c r="P24" i="2"/>
  <c r="P23" i="2"/>
  <c r="P22" i="2"/>
  <c r="P21" i="2"/>
  <c r="P20" i="2"/>
  <c r="P19" i="2"/>
  <c r="P18" i="2"/>
  <c r="P17" i="2"/>
  <c r="P15" i="2"/>
  <c r="P14" i="2"/>
  <c r="P13" i="2"/>
  <c r="P11" i="2"/>
  <c r="P9" i="2"/>
  <c r="P8" i="2"/>
  <c r="P7" i="2"/>
  <c r="P6" i="2"/>
  <c r="P4" i="2"/>
  <c r="P3" i="2"/>
  <c r="L43" i="2" s="1"/>
  <c r="J31" i="2"/>
  <c r="S5" i="2" s="1"/>
  <c r="M43" i="2" l="1"/>
  <c r="A21" i="2"/>
  <c r="A22" i="2" s="1"/>
  <c r="A23" i="2" s="1"/>
  <c r="A24" i="2" s="1"/>
  <c r="A25" i="2" s="1"/>
  <c r="A26" i="2" s="1"/>
  <c r="A27" i="2" s="1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J45" i="2" l="1"/>
</calcChain>
</file>

<file path=xl/sharedStrings.xml><?xml version="1.0" encoding="utf-8"?>
<sst xmlns="http://schemas.openxmlformats.org/spreadsheetml/2006/main" count="122" uniqueCount="58">
  <si>
    <t>S/N</t>
  </si>
  <si>
    <t>PU</t>
  </si>
  <si>
    <t>Facility</t>
  </si>
  <si>
    <t xml:space="preserve">S/no </t>
  </si>
  <si>
    <t>Flowline Tag</t>
  </si>
  <si>
    <t>BENS 003T</t>
  </si>
  <si>
    <t>IP</t>
  </si>
  <si>
    <t>BENS 005T</t>
  </si>
  <si>
    <t>BENS 013T</t>
  </si>
  <si>
    <t>BENS 020T</t>
  </si>
  <si>
    <t>BENS 022T</t>
  </si>
  <si>
    <t>TUNU 002L</t>
  </si>
  <si>
    <t>TUNU 002S</t>
  </si>
  <si>
    <t>TUNU 012L</t>
  </si>
  <si>
    <t>TUNU 012S</t>
  </si>
  <si>
    <t>OPNO 028T</t>
  </si>
  <si>
    <t>OPNO 030S</t>
  </si>
  <si>
    <t>OPUK 005S</t>
  </si>
  <si>
    <t>OPUK 018L</t>
  </si>
  <si>
    <t>OPUK 036T</t>
  </si>
  <si>
    <t>OTUM 012L</t>
  </si>
  <si>
    <t>OTUM 012S</t>
  </si>
  <si>
    <t>OTUM 037L</t>
  </si>
  <si>
    <t>OTUM 054T</t>
  </si>
  <si>
    <t>FORCADOS</t>
  </si>
  <si>
    <t>Yokri FS</t>
  </si>
  <si>
    <t>FORC4 074T</t>
  </si>
  <si>
    <t>FORC4 084S</t>
  </si>
  <si>
    <t>FORC4 086T</t>
  </si>
  <si>
    <t>FORC4 109T</t>
  </si>
  <si>
    <t>FORC4 110T</t>
  </si>
  <si>
    <t>FORC4 115T</t>
  </si>
  <si>
    <t>FORC4 152T</t>
  </si>
  <si>
    <t>OTUM10S</t>
  </si>
  <si>
    <t>Type 2 UT</t>
  </si>
  <si>
    <t>ILI</t>
  </si>
  <si>
    <t>OTUM25S</t>
  </si>
  <si>
    <t>SOKU 21L</t>
  </si>
  <si>
    <t>OTUM048T</t>
  </si>
  <si>
    <t>OTUM027L</t>
  </si>
  <si>
    <t>OTUM004L</t>
  </si>
  <si>
    <t>Basis for assessment</t>
  </si>
  <si>
    <t>Type 2 UT and fluid sampling</t>
  </si>
  <si>
    <t>Inspection Type</t>
  </si>
  <si>
    <t>IP COST</t>
  </si>
  <si>
    <t>NGN</t>
  </si>
  <si>
    <t>USD</t>
  </si>
  <si>
    <t>FUSD</t>
  </si>
  <si>
    <t>TYPE 2 UT COST</t>
  </si>
  <si>
    <t>FLUID SAMPLING COST</t>
  </si>
  <si>
    <t>ADVISED</t>
  </si>
  <si>
    <t>OPTIMIZED</t>
  </si>
  <si>
    <t>TYPE 2 UT</t>
  </si>
  <si>
    <t>FLUID SAMPLING</t>
  </si>
  <si>
    <t>TOTAL COST</t>
  </si>
  <si>
    <t>SAVED</t>
  </si>
  <si>
    <t xml:space="preserve">Type 2 UT and fluid sampling. 
</t>
  </si>
  <si>
    <t xml:space="preserve">Type 2 UT and fluid sampling.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</si>
</sst>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7">
    <xf numFmtId="0" fontId="0" fillId="0" borderId="0" xfId="0"/>
    <xf numFmtId="0" fontId="1" fillId="2" borderId="5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 readingOrder="1"/>
    </xf>
    <xf numFmtId="0" fontId="4" fillId="2" borderId="6" xfId="0" applyFont="1" applyFill="1" applyBorder="1" applyAlignment="1">
      <alignment horizontal="left" vertical="center" wrapText="1" readingOrder="1"/>
    </xf>
    <xf numFmtId="0" fontId="4" fillId="2" borderId="9" xfId="0" applyFont="1" applyFill="1" applyBorder="1" applyAlignment="1">
      <alignment horizontal="left" vertical="center" wrapText="1" readingOrder="1"/>
    </xf>
    <xf numFmtId="0" fontId="2" fillId="3" borderId="9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4" fontId="2" fillId="2" borderId="9" xfId="0" applyNumberFormat="1" applyFont="1" applyFill="1" applyBorder="1" applyAlignment="1">
      <alignment horizontal="left" vertical="center" wrapText="1"/>
    </xf>
    <xf numFmtId="3" fontId="2" fillId="2" borderId="9" xfId="0" applyNumberFormat="1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 readingOrder="1"/>
    </xf>
    <xf numFmtId="0" fontId="2" fillId="2" borderId="9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wrapText="1"/>
    </xf>
    <xf numFmtId="0" fontId="0" fillId="2" borderId="9" xfId="0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3" fillId="2" borderId="11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vertical="center" wrapText="1"/>
    </xf>
    <xf numFmtId="39" fontId="6" fillId="2" borderId="6" xfId="1" applyNumberFormat="1" applyFont="1" applyFill="1" applyBorder="1" applyAlignment="1"/>
    <xf numFmtId="0" fontId="2" fillId="2" borderId="12" xfId="0" applyFont="1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6" fillId="2" borderId="0" xfId="0" applyFont="1" applyFill="1" applyAlignment="1"/>
    <xf numFmtId="0" fontId="6" fillId="2" borderId="9" xfId="0" applyFont="1" applyFill="1" applyBorder="1" applyAlignment="1"/>
    <xf numFmtId="0" fontId="3" fillId="2" borderId="8" xfId="0" applyFont="1" applyFill="1" applyBorder="1" applyAlignment="1">
      <alignment horizontal="left" wrapText="1"/>
    </xf>
    <xf numFmtId="39" fontId="2" fillId="2" borderId="9" xfId="0" applyNumberFormat="1" applyFont="1" applyFill="1" applyBorder="1" applyAlignment="1">
      <alignment horizontal="left" wrapText="1"/>
    </xf>
    <xf numFmtId="4" fontId="2" fillId="2" borderId="9" xfId="0" applyNumberFormat="1" applyFont="1" applyFill="1" applyBorder="1" applyAlignment="1">
      <alignment horizontal="left" wrapText="1"/>
    </xf>
    <xf numFmtId="3" fontId="2" fillId="2" borderId="9" xfId="0" applyNumberFormat="1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6280-DCCB-4A33-BC99-DFA672F761BE}">
  <dimension ref="A1:S45"/>
  <sheetViews>
    <sheetView tabSelected="1" topLeftCell="D31" zoomScale="80" zoomScaleNormal="80" workbookViewId="0">
      <selection activeCell="R43" sqref="R43"/>
    </sheetView>
  </sheetViews>
  <sheetFormatPr defaultRowHeight="13" x14ac:dyDescent="0.3"/>
  <cols>
    <col min="1" max="1" width="10" style="9" hidden="1" customWidth="1"/>
    <col min="2" max="2" width="10.1796875" style="9" hidden="1" customWidth="1"/>
    <col min="3" max="3" width="11" style="8" hidden="1" customWidth="1"/>
    <col min="4" max="4" width="6.453125" style="8" customWidth="1"/>
    <col min="5" max="5" width="16.81640625" style="8" customWidth="1"/>
    <col min="6" max="6" width="12.7265625" style="8" customWidth="1"/>
    <col min="7" max="7" width="35.08984375" style="9" customWidth="1"/>
    <col min="8" max="8" width="13.7265625" style="9" bestFit="1" customWidth="1"/>
    <col min="9" max="9" width="11" style="9" bestFit="1" customWidth="1"/>
    <col min="10" max="10" width="10.1796875" style="9" customWidth="1"/>
    <col min="11" max="11" width="11.26953125" style="9" bestFit="1" customWidth="1"/>
    <col min="12" max="13" width="10.36328125" style="9" bestFit="1" customWidth="1"/>
    <col min="14" max="15" width="8.7265625" style="9"/>
    <col min="16" max="16" width="10.36328125" style="9" bestFit="1" customWidth="1"/>
    <col min="17" max="18" width="8.7265625" style="9"/>
    <col min="19" max="19" width="10.36328125" style="9" bestFit="1" customWidth="1"/>
    <col min="20" max="16384" width="8.7265625" style="9"/>
  </cols>
  <sheetData>
    <row r="1" spans="1:19" ht="37.5" customHeight="1" thickBot="1" x14ac:dyDescent="0.4">
      <c r="A1" s="18"/>
      <c r="B1" s="3"/>
      <c r="C1" s="3"/>
      <c r="D1" s="3"/>
      <c r="E1" s="3"/>
      <c r="F1" s="3"/>
      <c r="H1" s="34" t="s">
        <v>44</v>
      </c>
      <c r="I1" s="35"/>
      <c r="J1" s="36"/>
      <c r="K1" s="34" t="s">
        <v>48</v>
      </c>
      <c r="L1" s="35"/>
      <c r="M1" s="36"/>
      <c r="N1" s="34" t="s">
        <v>49</v>
      </c>
      <c r="O1" s="35"/>
      <c r="P1" s="36"/>
    </row>
    <row r="2" spans="1:19" ht="37.5" customHeight="1" thickBot="1" x14ac:dyDescent="0.35">
      <c r="A2" s="21" t="s">
        <v>0</v>
      </c>
      <c r="B2" s="22" t="s">
        <v>1</v>
      </c>
      <c r="C2" s="22" t="s">
        <v>2</v>
      </c>
      <c r="D2" s="30" t="s">
        <v>3</v>
      </c>
      <c r="E2" s="2" t="s">
        <v>4</v>
      </c>
      <c r="F2" s="1" t="s">
        <v>43</v>
      </c>
      <c r="G2" s="23" t="s">
        <v>41</v>
      </c>
      <c r="H2" s="19" t="s">
        <v>45</v>
      </c>
      <c r="I2" s="19" t="s">
        <v>46</v>
      </c>
      <c r="J2" s="19" t="s">
        <v>47</v>
      </c>
      <c r="K2" s="19" t="s">
        <v>45</v>
      </c>
      <c r="L2" s="19" t="s">
        <v>46</v>
      </c>
      <c r="M2" s="19" t="s">
        <v>47</v>
      </c>
      <c r="N2" s="19" t="s">
        <v>45</v>
      </c>
      <c r="O2" s="19" t="s">
        <v>46</v>
      </c>
      <c r="P2" s="19" t="s">
        <v>47</v>
      </c>
    </row>
    <row r="3" spans="1:19" s="8" customFormat="1" ht="37.5" customHeight="1" x14ac:dyDescent="0.35">
      <c r="A3" s="13" t="e">
        <f>1+#REF!</f>
        <v>#REF!</v>
      </c>
      <c r="B3" s="15"/>
      <c r="C3" s="15"/>
      <c r="D3" s="17">
        <v>1</v>
      </c>
      <c r="E3" s="4" t="s">
        <v>5</v>
      </c>
      <c r="F3" s="6" t="s">
        <v>6</v>
      </c>
      <c r="G3" s="24" t="s">
        <v>42</v>
      </c>
      <c r="H3" s="17"/>
      <c r="I3" s="17"/>
      <c r="J3" s="17"/>
      <c r="K3" s="11">
        <v>758576.48</v>
      </c>
      <c r="L3" s="11">
        <v>3730.68</v>
      </c>
      <c r="M3" s="11">
        <v>5378.43</v>
      </c>
      <c r="N3" s="12">
        <v>230300</v>
      </c>
      <c r="O3" s="17">
        <v>0</v>
      </c>
      <c r="P3" s="17">
        <f t="shared" ref="P3:P11" si="0">(N3/460.37)</f>
        <v>500.24979907465735</v>
      </c>
    </row>
    <row r="4" spans="1:19" s="8" customFormat="1" ht="37.5" customHeight="1" x14ac:dyDescent="0.35">
      <c r="A4" s="13" t="e">
        <f>1+#REF!</f>
        <v>#REF!</v>
      </c>
      <c r="B4" s="15"/>
      <c r="C4" s="15"/>
      <c r="D4" s="17">
        <v>2</v>
      </c>
      <c r="E4" s="16" t="s">
        <v>7</v>
      </c>
      <c r="F4" s="5" t="s">
        <v>6</v>
      </c>
      <c r="G4" s="24" t="s">
        <v>42</v>
      </c>
      <c r="H4" s="17"/>
      <c r="I4" s="17"/>
      <c r="J4" s="17"/>
      <c r="K4" s="11">
        <v>758576.48</v>
      </c>
      <c r="L4" s="11">
        <v>3730.68</v>
      </c>
      <c r="M4" s="11">
        <v>5378.43</v>
      </c>
      <c r="N4" s="12">
        <v>230300</v>
      </c>
      <c r="O4" s="17">
        <v>0</v>
      </c>
      <c r="P4" s="17">
        <f t="shared" si="0"/>
        <v>500.24979907465735</v>
      </c>
    </row>
    <row r="5" spans="1:19" s="8" customFormat="1" ht="37.5" customHeight="1" x14ac:dyDescent="0.3">
      <c r="A5" s="13" t="e">
        <f>1+#REF!</f>
        <v>#REF!</v>
      </c>
      <c r="B5" s="15"/>
      <c r="C5" s="15"/>
      <c r="D5" s="17">
        <v>3</v>
      </c>
      <c r="E5" s="16" t="s">
        <v>8</v>
      </c>
      <c r="F5" s="6" t="s">
        <v>6</v>
      </c>
      <c r="G5" s="26" t="s">
        <v>42</v>
      </c>
      <c r="H5" s="17"/>
      <c r="I5" s="17"/>
      <c r="J5" s="17"/>
      <c r="K5" s="11">
        <v>758576.48</v>
      </c>
      <c r="L5" s="11">
        <v>3730.68</v>
      </c>
      <c r="M5" s="11">
        <v>5378.43</v>
      </c>
      <c r="N5" s="12">
        <v>230300</v>
      </c>
      <c r="O5" s="17">
        <v>0</v>
      </c>
      <c r="P5" s="17">
        <f t="shared" si="0"/>
        <v>500.24979907465735</v>
      </c>
      <c r="S5" s="8">
        <f>(J31*30)</f>
        <v>10315809.08050481</v>
      </c>
    </row>
    <row r="6" spans="1:19" s="8" customFormat="1" ht="37.5" customHeight="1" x14ac:dyDescent="0.35">
      <c r="A6" s="13" t="e">
        <f>1+#REF!</f>
        <v>#REF!</v>
      </c>
      <c r="B6" s="15"/>
      <c r="C6" s="15"/>
      <c r="D6" s="17">
        <v>4</v>
      </c>
      <c r="E6" s="16" t="s">
        <v>9</v>
      </c>
      <c r="F6" s="6" t="s">
        <v>6</v>
      </c>
      <c r="G6" s="24" t="s">
        <v>42</v>
      </c>
      <c r="H6" s="17"/>
      <c r="I6" s="17"/>
      <c r="J6" s="17"/>
      <c r="K6" s="11">
        <v>758576.48</v>
      </c>
      <c r="L6" s="11">
        <v>3730.68</v>
      </c>
      <c r="M6" s="11">
        <v>5378.43</v>
      </c>
      <c r="N6" s="12">
        <v>230300</v>
      </c>
      <c r="O6" s="17">
        <v>0</v>
      </c>
      <c r="P6" s="17">
        <f t="shared" si="0"/>
        <v>500.24979907465735</v>
      </c>
    </row>
    <row r="7" spans="1:19" s="8" customFormat="1" ht="37.5" customHeight="1" x14ac:dyDescent="0.35">
      <c r="A7" s="13" t="e">
        <f>1+#REF!</f>
        <v>#REF!</v>
      </c>
      <c r="B7" s="15"/>
      <c r="C7" s="13"/>
      <c r="D7" s="17">
        <v>5</v>
      </c>
      <c r="E7" s="14" t="s">
        <v>10</v>
      </c>
      <c r="F7" s="6" t="s">
        <v>6</v>
      </c>
      <c r="G7" s="24" t="s">
        <v>42</v>
      </c>
      <c r="H7" s="17"/>
      <c r="I7" s="17"/>
      <c r="J7" s="17"/>
      <c r="K7" s="11">
        <v>758576.48</v>
      </c>
      <c r="L7" s="11">
        <v>3730.68</v>
      </c>
      <c r="M7" s="11">
        <v>5378.43</v>
      </c>
      <c r="N7" s="12">
        <v>230300</v>
      </c>
      <c r="O7" s="17">
        <v>0</v>
      </c>
      <c r="P7" s="17">
        <f t="shared" si="0"/>
        <v>500.24979907465735</v>
      </c>
    </row>
    <row r="8" spans="1:19" ht="37.5" customHeight="1" x14ac:dyDescent="0.3">
      <c r="A8" s="13" t="e">
        <f>1+#REF!</f>
        <v>#REF!</v>
      </c>
      <c r="B8" s="15"/>
      <c r="C8" s="15"/>
      <c r="D8" s="17">
        <v>6</v>
      </c>
      <c r="E8" s="14" t="s">
        <v>11</v>
      </c>
      <c r="F8" s="6" t="s">
        <v>6</v>
      </c>
      <c r="G8" s="26" t="s">
        <v>42</v>
      </c>
      <c r="H8" s="19"/>
      <c r="I8" s="19"/>
      <c r="J8" s="19"/>
      <c r="K8" s="11">
        <v>758576.48</v>
      </c>
      <c r="L8" s="11">
        <v>3730.68</v>
      </c>
      <c r="M8" s="11">
        <v>5378.43</v>
      </c>
      <c r="N8" s="12">
        <v>230300</v>
      </c>
      <c r="O8" s="17">
        <v>0</v>
      </c>
      <c r="P8" s="17">
        <f t="shared" si="0"/>
        <v>500.24979907465735</v>
      </c>
    </row>
    <row r="9" spans="1:19" ht="37.5" customHeight="1" x14ac:dyDescent="0.3">
      <c r="A9" s="13" t="e">
        <f>1+#REF!</f>
        <v>#REF!</v>
      </c>
      <c r="B9" s="15"/>
      <c r="C9" s="15"/>
      <c r="D9" s="17">
        <v>7</v>
      </c>
      <c r="E9" s="14" t="s">
        <v>12</v>
      </c>
      <c r="F9" s="6" t="s">
        <v>6</v>
      </c>
      <c r="G9" s="26" t="s">
        <v>42</v>
      </c>
      <c r="H9" s="19"/>
      <c r="I9" s="19"/>
      <c r="J9" s="19"/>
      <c r="K9" s="11">
        <v>758576.48</v>
      </c>
      <c r="L9" s="11">
        <v>3730.68</v>
      </c>
      <c r="M9" s="11">
        <v>5378.43</v>
      </c>
      <c r="N9" s="12">
        <v>230300</v>
      </c>
      <c r="O9" s="17">
        <v>0</v>
      </c>
      <c r="P9" s="17">
        <f t="shared" si="0"/>
        <v>500.24979907465735</v>
      </c>
    </row>
    <row r="10" spans="1:19" ht="37.5" customHeight="1" x14ac:dyDescent="0.3">
      <c r="A10" s="13" t="e">
        <f>1+#REF!</f>
        <v>#REF!</v>
      </c>
      <c r="B10" s="15"/>
      <c r="C10" s="15"/>
      <c r="D10" s="17">
        <v>8</v>
      </c>
      <c r="E10" s="14" t="s">
        <v>13</v>
      </c>
      <c r="F10" s="6" t="s">
        <v>6</v>
      </c>
      <c r="G10" s="24" t="s">
        <v>42</v>
      </c>
      <c r="H10" s="19"/>
      <c r="I10" s="19"/>
      <c r="J10" s="19"/>
      <c r="K10" s="11">
        <v>758576.48</v>
      </c>
      <c r="L10" s="11">
        <v>3730.68</v>
      </c>
      <c r="M10" s="11">
        <v>5378.43</v>
      </c>
      <c r="N10" s="12">
        <v>230300</v>
      </c>
      <c r="O10" s="17">
        <v>0</v>
      </c>
      <c r="P10" s="17">
        <f t="shared" si="0"/>
        <v>500.24979907465735</v>
      </c>
    </row>
    <row r="11" spans="1:19" ht="37.5" customHeight="1" x14ac:dyDescent="0.3">
      <c r="A11" s="13" t="e">
        <f>1+#REF!</f>
        <v>#REF!</v>
      </c>
      <c r="B11" s="15"/>
      <c r="C11" s="15"/>
      <c r="D11" s="17">
        <v>9</v>
      </c>
      <c r="E11" s="14" t="s">
        <v>14</v>
      </c>
      <c r="F11" s="6" t="s">
        <v>6</v>
      </c>
      <c r="G11" s="26" t="s">
        <v>42</v>
      </c>
      <c r="H11" s="19"/>
      <c r="I11" s="19"/>
      <c r="J11" s="19"/>
      <c r="K11" s="11">
        <v>758576.48</v>
      </c>
      <c r="L11" s="11">
        <v>3730.68</v>
      </c>
      <c r="M11" s="11">
        <v>5378.43</v>
      </c>
      <c r="N11" s="12">
        <v>230300</v>
      </c>
      <c r="O11" s="17">
        <v>0</v>
      </c>
      <c r="P11" s="17">
        <f t="shared" si="0"/>
        <v>500.24979907465735</v>
      </c>
    </row>
    <row r="12" spans="1:19" ht="37.5" customHeight="1" x14ac:dyDescent="0.3">
      <c r="A12" s="13" t="e">
        <f>1+#REF!</f>
        <v>#REF!</v>
      </c>
      <c r="B12" s="15"/>
      <c r="C12" s="15"/>
      <c r="D12" s="17">
        <v>10</v>
      </c>
      <c r="E12" s="14" t="s">
        <v>15</v>
      </c>
      <c r="F12" s="6" t="s">
        <v>6</v>
      </c>
      <c r="G12" s="10" t="s">
        <v>34</v>
      </c>
      <c r="H12" s="19"/>
      <c r="I12" s="19"/>
      <c r="J12" s="19"/>
      <c r="K12" s="11">
        <v>758576.48</v>
      </c>
      <c r="L12" s="11">
        <v>3730.68</v>
      </c>
      <c r="M12" s="11">
        <v>5378.43</v>
      </c>
      <c r="N12" s="12"/>
      <c r="O12" s="17"/>
      <c r="P12" s="17"/>
    </row>
    <row r="13" spans="1:19" ht="37.5" customHeight="1" x14ac:dyDescent="0.3">
      <c r="A13" s="13" t="e">
        <f>1+#REF!</f>
        <v>#REF!</v>
      </c>
      <c r="B13" s="15"/>
      <c r="C13" s="15"/>
      <c r="D13" s="17">
        <v>11</v>
      </c>
      <c r="E13" s="14" t="s">
        <v>16</v>
      </c>
      <c r="F13" s="6" t="s">
        <v>6</v>
      </c>
      <c r="G13" s="26" t="s">
        <v>42</v>
      </c>
      <c r="H13" s="19"/>
      <c r="I13" s="19"/>
      <c r="J13" s="19"/>
      <c r="K13" s="11">
        <v>758576.48</v>
      </c>
      <c r="L13" s="11">
        <v>3730.68</v>
      </c>
      <c r="M13" s="11">
        <v>5378.43</v>
      </c>
      <c r="N13" s="12">
        <v>230300</v>
      </c>
      <c r="O13" s="17">
        <v>0</v>
      </c>
      <c r="P13" s="17">
        <f>(N13/460.37)</f>
        <v>500.24979907465735</v>
      </c>
    </row>
    <row r="14" spans="1:19" ht="37.5" customHeight="1" x14ac:dyDescent="0.3">
      <c r="A14" s="13" t="e">
        <f>1+#REF!</f>
        <v>#REF!</v>
      </c>
      <c r="B14" s="15"/>
      <c r="C14" s="15"/>
      <c r="D14" s="17">
        <v>12</v>
      </c>
      <c r="E14" s="14" t="s">
        <v>17</v>
      </c>
      <c r="F14" s="6" t="s">
        <v>6</v>
      </c>
      <c r="G14" s="26" t="s">
        <v>42</v>
      </c>
      <c r="H14" s="19"/>
      <c r="I14" s="19"/>
      <c r="J14" s="19"/>
      <c r="K14" s="11">
        <v>758576.48</v>
      </c>
      <c r="L14" s="11">
        <v>3730.68</v>
      </c>
      <c r="M14" s="11">
        <v>5378.43</v>
      </c>
      <c r="N14" s="12">
        <v>230300</v>
      </c>
      <c r="O14" s="17">
        <v>0</v>
      </c>
      <c r="P14" s="17">
        <f>(N14/460.37)</f>
        <v>500.24979907465735</v>
      </c>
    </row>
    <row r="15" spans="1:19" ht="37.5" customHeight="1" x14ac:dyDescent="0.3">
      <c r="A15" s="13" t="e">
        <f>1+#REF!</f>
        <v>#REF!</v>
      </c>
      <c r="B15" s="15"/>
      <c r="C15" s="15"/>
      <c r="D15" s="17">
        <v>13</v>
      </c>
      <c r="E15" s="14" t="s">
        <v>18</v>
      </c>
      <c r="F15" s="6" t="s">
        <v>6</v>
      </c>
      <c r="G15" s="26" t="s">
        <v>42</v>
      </c>
      <c r="H15" s="19"/>
      <c r="I15" s="19"/>
      <c r="J15" s="19"/>
      <c r="K15" s="11">
        <v>758576.48</v>
      </c>
      <c r="L15" s="11">
        <v>3730.68</v>
      </c>
      <c r="M15" s="11">
        <v>5378.43</v>
      </c>
      <c r="N15" s="12">
        <v>230300</v>
      </c>
      <c r="O15" s="17">
        <v>0</v>
      </c>
      <c r="P15" s="17">
        <f>(N15/460.37)</f>
        <v>500.24979907465735</v>
      </c>
    </row>
    <row r="16" spans="1:19" ht="37.5" customHeight="1" x14ac:dyDescent="0.3">
      <c r="A16" s="13" t="e">
        <f>1+#REF!</f>
        <v>#REF!</v>
      </c>
      <c r="B16" s="15"/>
      <c r="C16" s="15"/>
      <c r="D16" s="17">
        <v>14</v>
      </c>
      <c r="E16" s="14" t="s">
        <v>19</v>
      </c>
      <c r="F16" s="6" t="s">
        <v>6</v>
      </c>
      <c r="G16" s="10" t="s">
        <v>34</v>
      </c>
      <c r="H16" s="19"/>
      <c r="I16" s="19"/>
      <c r="J16" s="19"/>
      <c r="K16" s="11">
        <v>758576.48</v>
      </c>
      <c r="L16" s="11">
        <v>3730.68</v>
      </c>
      <c r="M16" s="11">
        <v>5378.43</v>
      </c>
      <c r="N16" s="12"/>
      <c r="O16" s="17"/>
      <c r="P16" s="17"/>
    </row>
    <row r="17" spans="1:16" ht="37.5" customHeight="1" x14ac:dyDescent="0.3">
      <c r="A17" s="13" t="e">
        <f>1+#REF!</f>
        <v>#REF!</v>
      </c>
      <c r="B17" s="15"/>
      <c r="C17" s="15"/>
      <c r="D17" s="17">
        <v>15</v>
      </c>
      <c r="E17" s="14" t="s">
        <v>20</v>
      </c>
      <c r="F17" s="6" t="s">
        <v>6</v>
      </c>
      <c r="G17" s="10" t="s">
        <v>56</v>
      </c>
      <c r="H17" s="19"/>
      <c r="I17" s="19"/>
      <c r="J17" s="19"/>
      <c r="K17" s="11">
        <v>758576.48</v>
      </c>
      <c r="L17" s="11">
        <v>3730.68</v>
      </c>
      <c r="M17" s="11">
        <v>5378.43</v>
      </c>
      <c r="N17" s="12">
        <v>230300</v>
      </c>
      <c r="O17" s="17">
        <v>0</v>
      </c>
      <c r="P17" s="17">
        <f t="shared" ref="P17:P22" si="1">(N17/460.37)</f>
        <v>500.24979907465735</v>
      </c>
    </row>
    <row r="18" spans="1:16" ht="37.5" customHeight="1" x14ac:dyDescent="0.3">
      <c r="A18" s="13" t="e">
        <f>1+#REF!</f>
        <v>#REF!</v>
      </c>
      <c r="B18" s="15"/>
      <c r="C18" s="15"/>
      <c r="D18" s="17">
        <v>16</v>
      </c>
      <c r="E18" s="14" t="s">
        <v>21</v>
      </c>
      <c r="F18" s="6" t="s">
        <v>6</v>
      </c>
      <c r="G18" s="10" t="s">
        <v>42</v>
      </c>
      <c r="H18" s="19"/>
      <c r="I18" s="19"/>
      <c r="J18" s="19"/>
      <c r="K18" s="11">
        <v>758576.48</v>
      </c>
      <c r="L18" s="11">
        <v>3730.68</v>
      </c>
      <c r="M18" s="11">
        <v>5378.43</v>
      </c>
      <c r="N18" s="12">
        <v>230300</v>
      </c>
      <c r="O18" s="17">
        <v>0</v>
      </c>
      <c r="P18" s="17">
        <f t="shared" si="1"/>
        <v>500.24979907465735</v>
      </c>
    </row>
    <row r="19" spans="1:16" ht="37.5" customHeight="1" x14ac:dyDescent="0.3">
      <c r="A19" s="13" t="e">
        <f>1+#REF!</f>
        <v>#REF!</v>
      </c>
      <c r="B19" s="15"/>
      <c r="C19" s="15"/>
      <c r="D19" s="17">
        <v>17</v>
      </c>
      <c r="E19" s="14" t="s">
        <v>22</v>
      </c>
      <c r="F19" s="6" t="s">
        <v>6</v>
      </c>
      <c r="G19" s="10" t="s">
        <v>57</v>
      </c>
      <c r="H19" s="19"/>
      <c r="I19" s="19"/>
      <c r="J19" s="19"/>
      <c r="K19" s="11">
        <v>758576.48</v>
      </c>
      <c r="L19" s="11">
        <v>3730.68</v>
      </c>
      <c r="M19" s="11">
        <v>5378.43</v>
      </c>
      <c r="N19" s="12">
        <v>230300</v>
      </c>
      <c r="O19" s="17">
        <v>0</v>
      </c>
      <c r="P19" s="17">
        <f t="shared" si="1"/>
        <v>500.24979907465735</v>
      </c>
    </row>
    <row r="20" spans="1:16" ht="37.5" customHeight="1" x14ac:dyDescent="0.3">
      <c r="A20" s="13" t="e">
        <f>1+#REF!</f>
        <v>#REF!</v>
      </c>
      <c r="B20" s="15"/>
      <c r="C20" s="15"/>
      <c r="D20" s="17">
        <v>18</v>
      </c>
      <c r="E20" s="14" t="s">
        <v>23</v>
      </c>
      <c r="F20" s="6" t="s">
        <v>6</v>
      </c>
      <c r="G20" s="10" t="s">
        <v>57</v>
      </c>
      <c r="H20" s="19"/>
      <c r="I20" s="19"/>
      <c r="J20" s="19"/>
      <c r="K20" s="11">
        <v>758576.48</v>
      </c>
      <c r="L20" s="11">
        <v>3730.68</v>
      </c>
      <c r="M20" s="11">
        <v>5378.43</v>
      </c>
      <c r="N20" s="12">
        <v>230300</v>
      </c>
      <c r="O20" s="17">
        <v>0</v>
      </c>
      <c r="P20" s="17">
        <f t="shared" si="1"/>
        <v>500.24979907465735</v>
      </c>
    </row>
    <row r="21" spans="1:16" ht="37.5" customHeight="1" x14ac:dyDescent="0.3">
      <c r="A21" s="13" t="e">
        <f>1+#REF!</f>
        <v>#REF!</v>
      </c>
      <c r="B21" s="14" t="s">
        <v>24</v>
      </c>
      <c r="C21" s="14" t="s">
        <v>25</v>
      </c>
      <c r="D21" s="17">
        <v>19</v>
      </c>
      <c r="E21" s="17" t="s">
        <v>26</v>
      </c>
      <c r="F21" s="17" t="s">
        <v>6</v>
      </c>
      <c r="G21" s="10" t="s">
        <v>56</v>
      </c>
      <c r="H21" s="19"/>
      <c r="I21" s="19"/>
      <c r="J21" s="19"/>
      <c r="K21" s="11">
        <v>758576.48</v>
      </c>
      <c r="L21" s="11">
        <v>3730.68</v>
      </c>
      <c r="M21" s="11">
        <v>5378.43</v>
      </c>
      <c r="N21" s="12">
        <v>230300</v>
      </c>
      <c r="O21" s="17">
        <v>0</v>
      </c>
      <c r="P21" s="17">
        <f t="shared" si="1"/>
        <v>500.24979907465735</v>
      </c>
    </row>
    <row r="22" spans="1:16" ht="37.5" customHeight="1" x14ac:dyDescent="0.3">
      <c r="A22" s="13" t="e">
        <f t="shared" ref="A22" si="2">1+A21</f>
        <v>#REF!</v>
      </c>
      <c r="B22" s="15"/>
      <c r="C22" s="15"/>
      <c r="D22" s="17">
        <v>20</v>
      </c>
      <c r="E22" s="16" t="s">
        <v>27</v>
      </c>
      <c r="F22" s="6" t="s">
        <v>6</v>
      </c>
      <c r="G22" s="26" t="s">
        <v>42</v>
      </c>
      <c r="H22" s="19"/>
      <c r="I22" s="19"/>
      <c r="J22" s="19"/>
      <c r="K22" s="11">
        <v>758576.48</v>
      </c>
      <c r="L22" s="11">
        <v>3730.68</v>
      </c>
      <c r="M22" s="11">
        <v>5378.43</v>
      </c>
      <c r="N22" s="12">
        <v>230300</v>
      </c>
      <c r="O22" s="17">
        <v>0</v>
      </c>
      <c r="P22" s="17">
        <f t="shared" si="1"/>
        <v>500.24979907465735</v>
      </c>
    </row>
    <row r="23" spans="1:16" ht="37.5" customHeight="1" x14ac:dyDescent="0.3">
      <c r="A23" s="13" t="e">
        <f>1+#REF!</f>
        <v>#REF!</v>
      </c>
      <c r="B23" s="15"/>
      <c r="C23" s="15"/>
      <c r="D23" s="17">
        <v>21</v>
      </c>
      <c r="E23" s="14" t="s">
        <v>28</v>
      </c>
      <c r="F23" s="6" t="s">
        <v>6</v>
      </c>
      <c r="G23" s="26" t="s">
        <v>42</v>
      </c>
      <c r="H23" s="19"/>
      <c r="I23" s="19"/>
      <c r="J23" s="19"/>
      <c r="K23" s="11">
        <v>758576.48</v>
      </c>
      <c r="L23" s="11">
        <v>3730.68</v>
      </c>
      <c r="M23" s="11">
        <v>5378.43</v>
      </c>
      <c r="N23" s="12">
        <v>230300</v>
      </c>
      <c r="O23" s="17">
        <v>0</v>
      </c>
      <c r="P23" s="17">
        <f>(N23/460.37)</f>
        <v>500.24979907465735</v>
      </c>
    </row>
    <row r="24" spans="1:16" ht="37.5" customHeight="1" x14ac:dyDescent="0.3">
      <c r="A24" s="13" t="e">
        <f>1+#REF!</f>
        <v>#REF!</v>
      </c>
      <c r="B24" s="15"/>
      <c r="C24" s="15"/>
      <c r="D24" s="17">
        <v>22</v>
      </c>
      <c r="E24" s="14" t="s">
        <v>29</v>
      </c>
      <c r="F24" s="6" t="s">
        <v>6</v>
      </c>
      <c r="G24" s="26" t="s">
        <v>42</v>
      </c>
      <c r="H24" s="19"/>
      <c r="I24" s="19"/>
      <c r="J24" s="19"/>
      <c r="K24" s="11">
        <v>758576.48</v>
      </c>
      <c r="L24" s="11">
        <v>3730.68</v>
      </c>
      <c r="M24" s="11">
        <v>5378.43</v>
      </c>
      <c r="N24" s="12">
        <v>230300</v>
      </c>
      <c r="O24" s="17">
        <v>0</v>
      </c>
      <c r="P24" s="17">
        <f>(N24/460.37)</f>
        <v>500.24979907465735</v>
      </c>
    </row>
    <row r="25" spans="1:16" ht="37.5" customHeight="1" x14ac:dyDescent="0.3">
      <c r="A25" s="13" t="e">
        <f>1+#REF!</f>
        <v>#REF!</v>
      </c>
      <c r="B25" s="15"/>
      <c r="C25" s="15"/>
      <c r="D25" s="17">
        <v>23</v>
      </c>
      <c r="E25" s="14" t="s">
        <v>30</v>
      </c>
      <c r="F25" s="6" t="s">
        <v>6</v>
      </c>
      <c r="G25" s="26" t="s">
        <v>56</v>
      </c>
      <c r="H25" s="19"/>
      <c r="I25" s="19"/>
      <c r="J25" s="19"/>
      <c r="K25" s="11">
        <v>758576.48</v>
      </c>
      <c r="L25" s="11">
        <v>3730.68</v>
      </c>
      <c r="M25" s="11">
        <v>5378.43</v>
      </c>
      <c r="N25" s="12">
        <v>230300</v>
      </c>
      <c r="O25" s="17">
        <v>0</v>
      </c>
      <c r="P25" s="17">
        <f>(N25/460.37)</f>
        <v>500.24979907465735</v>
      </c>
    </row>
    <row r="26" spans="1:16" ht="37.5" customHeight="1" x14ac:dyDescent="0.3">
      <c r="A26" s="13" t="e">
        <f>1+#REF!</f>
        <v>#REF!</v>
      </c>
      <c r="B26" s="15"/>
      <c r="C26" s="15"/>
      <c r="D26" s="17">
        <v>24</v>
      </c>
      <c r="E26" s="14" t="s">
        <v>31</v>
      </c>
      <c r="F26" s="17" t="s">
        <v>6</v>
      </c>
      <c r="G26" s="26" t="s">
        <v>57</v>
      </c>
      <c r="H26" s="19"/>
      <c r="I26" s="19"/>
      <c r="J26" s="19"/>
      <c r="K26" s="11">
        <v>758576.48</v>
      </c>
      <c r="L26" s="11">
        <v>3730.68</v>
      </c>
      <c r="M26" s="11">
        <v>5378.43</v>
      </c>
      <c r="N26" s="12">
        <v>230300</v>
      </c>
      <c r="O26" s="17">
        <v>0</v>
      </c>
      <c r="P26" s="17">
        <f>(N26/460.37)</f>
        <v>500.24979907465735</v>
      </c>
    </row>
    <row r="27" spans="1:16" ht="37.5" customHeight="1" x14ac:dyDescent="0.3">
      <c r="A27" s="13" t="e">
        <f>1+#REF!</f>
        <v>#REF!</v>
      </c>
      <c r="B27" s="15"/>
      <c r="C27" s="15"/>
      <c r="D27" s="17">
        <v>25</v>
      </c>
      <c r="E27" s="14" t="s">
        <v>32</v>
      </c>
      <c r="F27" s="6" t="s">
        <v>6</v>
      </c>
      <c r="G27" s="19" t="s">
        <v>42</v>
      </c>
      <c r="H27" s="19"/>
      <c r="I27" s="19"/>
      <c r="J27" s="19"/>
      <c r="K27" s="11">
        <v>758576.48</v>
      </c>
      <c r="L27" s="11">
        <v>3730.68</v>
      </c>
      <c r="M27" s="11">
        <v>5378.43</v>
      </c>
      <c r="N27" s="12">
        <v>230300</v>
      </c>
      <c r="O27" s="17">
        <v>0</v>
      </c>
      <c r="P27" s="17">
        <f>(N27/460.37)</f>
        <v>500.24979907465735</v>
      </c>
    </row>
    <row r="28" spans="1:16" ht="37.5" customHeight="1" x14ac:dyDescent="0.35">
      <c r="A28" s="8"/>
      <c r="B28" s="8"/>
      <c r="D28" s="17">
        <v>26</v>
      </c>
      <c r="E28" s="14" t="s">
        <v>33</v>
      </c>
      <c r="F28" s="6" t="s">
        <v>6</v>
      </c>
      <c r="G28" s="20" t="s">
        <v>6</v>
      </c>
      <c r="H28" s="25">
        <v>83074495.120000005</v>
      </c>
      <c r="I28" s="25">
        <v>163408.72</v>
      </c>
      <c r="J28" s="28">
        <f>(I28+H28/460.37)</f>
        <v>343860.3026834937</v>
      </c>
      <c r="K28" s="19"/>
      <c r="L28" s="19"/>
      <c r="M28" s="19"/>
      <c r="N28" s="19"/>
      <c r="O28" s="19"/>
      <c r="P28" s="19"/>
    </row>
    <row r="29" spans="1:16" ht="37.5" customHeight="1" x14ac:dyDescent="0.35">
      <c r="A29" s="8"/>
      <c r="B29" s="8"/>
      <c r="D29" s="17">
        <v>27</v>
      </c>
      <c r="E29" s="17" t="s">
        <v>36</v>
      </c>
      <c r="F29" s="6" t="s">
        <v>6</v>
      </c>
      <c r="G29" s="27" t="s">
        <v>6</v>
      </c>
      <c r="H29" s="25">
        <v>83074495.120000005</v>
      </c>
      <c r="I29" s="25">
        <v>163408.72</v>
      </c>
      <c r="J29" s="28">
        <f>(I29+H29/460.37)</f>
        <v>343860.3026834937</v>
      </c>
      <c r="K29" s="19"/>
      <c r="L29" s="19"/>
      <c r="M29" s="19"/>
      <c r="N29" s="19"/>
      <c r="O29" s="19"/>
      <c r="P29" s="19"/>
    </row>
    <row r="30" spans="1:16" ht="37.5" customHeight="1" x14ac:dyDescent="0.3">
      <c r="A30" s="8"/>
      <c r="B30" s="8"/>
      <c r="D30" s="17">
        <v>28</v>
      </c>
      <c r="E30" s="17" t="s">
        <v>37</v>
      </c>
      <c r="F30" s="6" t="s">
        <v>34</v>
      </c>
      <c r="G30" s="10" t="s">
        <v>56</v>
      </c>
      <c r="H30" s="19"/>
      <c r="I30" s="19"/>
      <c r="J30" s="19"/>
      <c r="K30" s="11">
        <v>758576.48</v>
      </c>
      <c r="L30" s="11">
        <v>3730.68</v>
      </c>
      <c r="M30" s="11">
        <v>5378.43</v>
      </c>
      <c r="N30" s="12">
        <v>230300</v>
      </c>
      <c r="O30" s="17">
        <v>0</v>
      </c>
      <c r="P30" s="17">
        <f>(N30/460.37)</f>
        <v>500.24979907465735</v>
      </c>
    </row>
    <row r="31" spans="1:16" ht="37.5" customHeight="1" x14ac:dyDescent="0.35">
      <c r="A31" s="8"/>
      <c r="B31" s="8"/>
      <c r="D31" s="17">
        <v>29</v>
      </c>
      <c r="E31" s="17" t="s">
        <v>38</v>
      </c>
      <c r="F31" s="6" t="s">
        <v>6</v>
      </c>
      <c r="G31" s="10" t="s">
        <v>6</v>
      </c>
      <c r="H31" s="25">
        <v>83074495.120000005</v>
      </c>
      <c r="I31" s="25">
        <v>163408.72</v>
      </c>
      <c r="J31" s="29">
        <f>(I31+H31/460.37)</f>
        <v>343860.3026834937</v>
      </c>
      <c r="K31" s="19"/>
      <c r="L31" s="19"/>
      <c r="M31" s="19"/>
      <c r="N31" s="19"/>
      <c r="O31" s="19"/>
      <c r="P31" s="19"/>
    </row>
    <row r="32" spans="1:16" ht="37.5" customHeight="1" x14ac:dyDescent="0.35">
      <c r="A32" s="8"/>
      <c r="B32" s="8"/>
      <c r="D32" s="17">
        <v>30</v>
      </c>
      <c r="E32" s="17" t="s">
        <v>39</v>
      </c>
      <c r="F32" s="6" t="s">
        <v>6</v>
      </c>
      <c r="G32" s="10" t="s">
        <v>6</v>
      </c>
      <c r="H32" s="25">
        <v>83074495.120000005</v>
      </c>
      <c r="I32" s="25">
        <v>163408.72</v>
      </c>
      <c r="J32" s="29">
        <f t="shared" ref="J32:J33" si="3">(I32+H32/460.37)</f>
        <v>343860.3026834937</v>
      </c>
      <c r="K32" s="19"/>
      <c r="L32" s="19"/>
      <c r="M32" s="19"/>
      <c r="N32" s="19"/>
      <c r="O32" s="19"/>
      <c r="P32" s="19"/>
    </row>
    <row r="33" spans="1:16" ht="37.5" customHeight="1" x14ac:dyDescent="0.35">
      <c r="A33" s="8"/>
      <c r="B33" s="8"/>
      <c r="D33" s="17">
        <v>31</v>
      </c>
      <c r="E33" s="17" t="s">
        <v>40</v>
      </c>
      <c r="F33" s="6" t="s">
        <v>6</v>
      </c>
      <c r="G33" s="10" t="s">
        <v>6</v>
      </c>
      <c r="H33" s="25">
        <v>83074495.120000005</v>
      </c>
      <c r="I33" s="25">
        <v>163408.72</v>
      </c>
      <c r="J33" s="29">
        <f t="shared" si="3"/>
        <v>343860.3026834937</v>
      </c>
      <c r="K33" s="19"/>
      <c r="L33" s="19"/>
      <c r="M33" s="19"/>
      <c r="N33" s="19"/>
      <c r="O33" s="19"/>
      <c r="P33" s="19"/>
    </row>
    <row r="34" spans="1:16" x14ac:dyDescent="0.3">
      <c r="D34" s="17"/>
      <c r="E34" s="17"/>
      <c r="F34" s="17"/>
      <c r="G34" s="19"/>
      <c r="H34" s="31">
        <f>(H28+H29+H31+H32+H33)</f>
        <v>415372475.60000002</v>
      </c>
      <c r="I34" s="31">
        <f>(I28+I29+I31+I32+I33)</f>
        <v>817043.6</v>
      </c>
      <c r="J34" s="19">
        <f>(J28+J29+J31+J32+J33)</f>
        <v>1719301.5134174684</v>
      </c>
      <c r="K34" s="32">
        <f t="shared" ref="K34:P34" si="4">SUM(K3:K33)</f>
        <v>19722988.480000008</v>
      </c>
      <c r="L34" s="32">
        <f t="shared" si="4"/>
        <v>96997.679999999935</v>
      </c>
      <c r="M34" s="32">
        <f t="shared" si="4"/>
        <v>139839.17999999991</v>
      </c>
      <c r="N34" s="33">
        <f t="shared" si="4"/>
        <v>5527200</v>
      </c>
      <c r="O34" s="19">
        <f t="shared" si="4"/>
        <v>0</v>
      </c>
      <c r="P34" s="19">
        <f t="shared" si="4"/>
        <v>12005.995177791778</v>
      </c>
    </row>
    <row r="37" spans="1:16" x14ac:dyDescent="0.3">
      <c r="I37" s="19"/>
      <c r="J37" s="19"/>
      <c r="K37" s="19"/>
      <c r="L37" s="19"/>
      <c r="M37" s="19"/>
    </row>
    <row r="38" spans="1:16" ht="26" x14ac:dyDescent="0.3">
      <c r="I38" s="19"/>
      <c r="J38" s="19" t="s">
        <v>35</v>
      </c>
      <c r="K38" s="19" t="s">
        <v>52</v>
      </c>
      <c r="L38" s="19" t="s">
        <v>53</v>
      </c>
      <c r="M38" s="19"/>
    </row>
    <row r="39" spans="1:16" x14ac:dyDescent="0.3">
      <c r="I39" s="19" t="s">
        <v>50</v>
      </c>
      <c r="J39" s="19">
        <v>30</v>
      </c>
      <c r="K39" s="19">
        <v>1</v>
      </c>
      <c r="L39" s="19">
        <v>1</v>
      </c>
      <c r="M39" s="19"/>
    </row>
    <row r="40" spans="1:16" x14ac:dyDescent="0.3">
      <c r="I40" s="19" t="s">
        <v>51</v>
      </c>
      <c r="J40" s="19">
        <v>5</v>
      </c>
      <c r="K40" s="19">
        <v>26</v>
      </c>
      <c r="L40" s="19">
        <v>26</v>
      </c>
      <c r="M40" s="19"/>
    </row>
    <row r="41" spans="1:16" x14ac:dyDescent="0.3">
      <c r="I41" s="19"/>
      <c r="J41" s="19"/>
      <c r="K41" s="19"/>
      <c r="L41" s="19"/>
      <c r="M41" s="19"/>
    </row>
    <row r="42" spans="1:16" x14ac:dyDescent="0.3">
      <c r="I42" s="19" t="s">
        <v>54</v>
      </c>
      <c r="J42" s="19">
        <f>(J31*J39)</f>
        <v>10315809.08050481</v>
      </c>
      <c r="K42" s="19"/>
      <c r="L42" s="19"/>
      <c r="M42" s="19"/>
    </row>
    <row r="43" spans="1:16" x14ac:dyDescent="0.3">
      <c r="I43" s="19" t="s">
        <v>51</v>
      </c>
      <c r="J43" s="19">
        <f>(J31*J40)</f>
        <v>1719301.5134174684</v>
      </c>
      <c r="K43" s="19">
        <f>(M3*K40)</f>
        <v>139839.18</v>
      </c>
      <c r="L43" s="19">
        <f>(P3*L40)</f>
        <v>13006.494775941092</v>
      </c>
      <c r="M43" s="19">
        <f>(J43+K43+L43)</f>
        <v>1872147.1881934095</v>
      </c>
    </row>
    <row r="44" spans="1:16" x14ac:dyDescent="0.3">
      <c r="I44" s="19"/>
      <c r="J44" s="19"/>
      <c r="K44" s="19"/>
      <c r="L44" s="19"/>
      <c r="M44" s="19"/>
    </row>
    <row r="45" spans="1:16" x14ac:dyDescent="0.3">
      <c r="I45" s="19" t="s">
        <v>55</v>
      </c>
      <c r="J45" s="7">
        <f>(J42-M43)</f>
        <v>8443661.8923114017</v>
      </c>
      <c r="K45" s="19"/>
      <c r="L45" s="19"/>
      <c r="M45" s="19"/>
    </row>
  </sheetData>
  <mergeCells count="3">
    <mergeCell ref="H1:J1"/>
    <mergeCell ref="K1:M1"/>
    <mergeCell ref="N1:P1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59D8751-6F5F-4504-B5B0-765E67BA7AC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2" iconId="2"/>
            </x14:iconSet>
          </x14:cfRule>
          <xm:sqref>F4</xm:sqref>
        </x14:conditionalFormatting>
        <x14:conditionalFormatting xmlns:xm="http://schemas.microsoft.com/office/excel/2006/main">
          <x14:cfRule type="iconSet" priority="2" id="{2B4399AD-4A15-4C25-A7A4-439B6609F3B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2" iconId="2"/>
            </x14:iconSet>
          </x14:cfRule>
          <xm:sqref>F17</xm:sqref>
        </x14:conditionalFormatting>
        <x14:conditionalFormatting xmlns:xm="http://schemas.microsoft.com/office/excel/2006/main">
          <x14:cfRule type="iconSet" priority="3" id="{D0750AC0-C167-4086-83FA-426C9A549A2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2" iconId="2"/>
            </x14:iconSet>
          </x14:cfRule>
          <xm:sqref>F18</xm:sqref>
        </x14:conditionalFormatting>
        <x14:conditionalFormatting xmlns:xm="http://schemas.microsoft.com/office/excel/2006/main">
          <x14:cfRule type="iconSet" priority="4" id="{1E63A5A0-2060-4AC0-883F-7448492B8BA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2" iconId="2"/>
            </x14:iconSet>
          </x14:cfRule>
          <xm:sqref>F19</xm:sqref>
        </x14:conditionalFormatting>
        <x14:conditionalFormatting xmlns:xm="http://schemas.microsoft.com/office/excel/2006/main">
          <x14:cfRule type="iconSet" priority="5" id="{F048F462-FE9B-4D6B-B137-BA59CD1EACD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2" iconId="2"/>
            </x14:iconSet>
          </x14:cfRule>
          <xm:sqref>F22</xm:sqref>
        </x14:conditionalFormatting>
        <x14:conditionalFormatting xmlns:xm="http://schemas.microsoft.com/office/excel/2006/main">
          <x14:cfRule type="iconSet" priority="7" id="{02A6FF78-0F43-4D83-B52D-249AC0F3CB4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2" iconId="2"/>
            </x14:iconSet>
          </x14:cfRule>
          <xm:sqref>F23</xm:sqref>
        </x14:conditionalFormatting>
        <x14:conditionalFormatting xmlns:xm="http://schemas.microsoft.com/office/excel/2006/main">
          <x14:cfRule type="iconSet" priority="9" id="{59887579-7587-4241-92D1-A5061C5BC4E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2" iconId="2"/>
            </x14:iconSet>
          </x14:cfRule>
          <xm:sqref>F24</xm:sqref>
        </x14:conditionalFormatting>
        <x14:conditionalFormatting xmlns:xm="http://schemas.microsoft.com/office/excel/2006/main">
          <x14:cfRule type="iconSet" priority="11" id="{BD9F9219-0550-49C6-8A13-6DECB423395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2" iconId="2"/>
            </x14:iconSet>
          </x14:cfRule>
          <xm:sqref>F25</xm:sqref>
        </x14:conditionalFormatting>
        <x14:conditionalFormatting xmlns:xm="http://schemas.microsoft.com/office/excel/2006/main">
          <x14:cfRule type="iconSet" priority="14" id="{63354E0B-BADB-4472-ACFB-EA1B3C90FFF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2" iconId="2"/>
            </x14:iconSet>
          </x14:cfRule>
          <xm:sqref>F3</xm:sqref>
        </x14:conditionalFormatting>
        <x14:conditionalFormatting xmlns:xm="http://schemas.microsoft.com/office/excel/2006/main">
          <x14:cfRule type="iconSet" priority="16" id="{C74166E8-516B-420F-AD7B-6C12AC12B7B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2" iconId="2"/>
            </x14:iconSet>
          </x14:cfRule>
          <xm:sqref>F7</xm:sqref>
        </x14:conditionalFormatting>
        <x14:conditionalFormatting xmlns:xm="http://schemas.microsoft.com/office/excel/2006/main">
          <x14:cfRule type="iconSet" priority="24" id="{33B1B271-4037-4E9D-8511-C226AAF536F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2" iconId="2"/>
            </x14:iconSet>
          </x14:cfRule>
          <xm:sqref>F15</xm:sqref>
        </x14:conditionalFormatting>
        <x14:conditionalFormatting xmlns:xm="http://schemas.microsoft.com/office/excel/2006/main">
          <x14:cfRule type="iconSet" priority="26" id="{EE7EDEFC-4055-4B61-81AF-2DDBEC090CE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2" iconId="2"/>
            </x14:iconSet>
          </x14:cfRule>
          <xm:sqref>F20</xm:sqref>
        </x14:conditionalFormatting>
        <x14:conditionalFormatting xmlns:xm="http://schemas.microsoft.com/office/excel/2006/main">
          <x14:cfRule type="iconSet" priority="28" id="{864016C7-4E9A-4165-9306-6340752CE9A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2" iconId="2"/>
            </x14:iconSet>
          </x14:cfRule>
          <xm:sqref>F5</xm:sqref>
        </x14:conditionalFormatting>
        <x14:conditionalFormatting xmlns:xm="http://schemas.microsoft.com/office/excel/2006/main">
          <x14:cfRule type="iconSet" priority="29" id="{6C7B3A51-CB1C-44E4-BC4D-450DD679632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2" iconId="2"/>
            </x14:iconSet>
          </x14:cfRule>
          <xm:sqref>F8</xm:sqref>
        </x14:conditionalFormatting>
        <x14:conditionalFormatting xmlns:xm="http://schemas.microsoft.com/office/excel/2006/main">
          <x14:cfRule type="iconSet" priority="30" id="{74B7E70E-389F-4A76-9A7F-5981445550E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2" iconId="2"/>
            </x14:iconSet>
          </x14:cfRule>
          <xm:sqref>F9</xm:sqref>
        </x14:conditionalFormatting>
        <x14:conditionalFormatting xmlns:xm="http://schemas.microsoft.com/office/excel/2006/main">
          <x14:cfRule type="iconSet" priority="31" id="{B72E310E-E61E-4377-8EF2-E7507C04591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2" iconId="2"/>
            </x14:iconSet>
          </x14:cfRule>
          <xm:sqref>F10</xm:sqref>
        </x14:conditionalFormatting>
        <x14:conditionalFormatting xmlns:xm="http://schemas.microsoft.com/office/excel/2006/main">
          <x14:cfRule type="iconSet" priority="32" id="{08362237-F50B-4336-85DD-AE7A1646D7A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2" iconId="2"/>
            </x14:iconSet>
          </x14:cfRule>
          <xm:sqref>F11</xm:sqref>
        </x14:conditionalFormatting>
        <x14:conditionalFormatting xmlns:xm="http://schemas.microsoft.com/office/excel/2006/main">
          <x14:cfRule type="iconSet" priority="33" id="{CC0F710C-2140-4673-BCCD-77C13910317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2" iconId="2"/>
            </x14:iconSet>
          </x14:cfRule>
          <xm:sqref>F12</xm:sqref>
        </x14:conditionalFormatting>
        <x14:conditionalFormatting xmlns:xm="http://schemas.microsoft.com/office/excel/2006/main">
          <x14:cfRule type="iconSet" priority="34" id="{366D7E29-3EE3-4288-93ED-A97600BBBBE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2" iconId="2"/>
            </x14:iconSet>
          </x14:cfRule>
          <xm:sqref>F13</xm:sqref>
        </x14:conditionalFormatting>
        <x14:conditionalFormatting xmlns:xm="http://schemas.microsoft.com/office/excel/2006/main">
          <x14:cfRule type="iconSet" priority="35" id="{009DE7F6-C3EE-4E07-9D44-72CEDF198B3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2" iconId="2"/>
            </x14:iconSet>
          </x14:cfRule>
          <xm:sqref>F14</xm:sqref>
        </x14:conditionalFormatting>
        <x14:conditionalFormatting xmlns:xm="http://schemas.microsoft.com/office/excel/2006/main">
          <x14:cfRule type="iconSet" priority="36" id="{1BE3B669-960E-4EE3-8332-88E225716FC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2" iconId="2"/>
            </x14:iconSet>
          </x14:cfRule>
          <xm:sqref>F16</xm:sqref>
        </x14:conditionalFormatting>
        <x14:conditionalFormatting xmlns:xm="http://schemas.microsoft.com/office/excel/2006/main">
          <x14:cfRule type="iconSet" priority="41" id="{B7A49FEE-6FE8-47F8-A747-0EF5ECEA6C5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2" iconId="2"/>
            </x14:iconSet>
          </x14:cfRule>
          <xm:sqref>F27:F33</xm:sqref>
        </x14:conditionalFormatting>
      </x14:conditionalFormattings>
    </ext>
  </extLst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 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Ohia, Chibueze M SPDC-UPO/G/UPL</dc:creator>
  <cp:lastModifiedBy>Ohia, Chibueze M SPDC-UPC/G/USMI</cp:lastModifiedBy>
  <dcterms:created xsi:type="dcterms:W3CDTF">2023-01-17T08:10:18Z</dcterms:created>
  <dcterms:modified xsi:type="dcterms:W3CDTF">2023-05-17T14:29:55Z</dcterms:modified>
</cp:coreProperties>
</file>