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di.Emeka\Desktop\"/>
    </mc:Choice>
  </mc:AlternateContent>
  <xr:revisionPtr revIDLastSave="0" documentId="13_ncr:1_{BED478D5-12B4-435F-BFCC-BF8E10CB52C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F31" i="5" s="1"/>
  <c r="E30" i="5"/>
  <c r="E29" i="5"/>
  <c r="E28" i="5"/>
  <c r="E24" i="5"/>
  <c r="F24" i="5" s="1"/>
  <c r="E22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458F8A82-50B6-49D8-8E48-3F9DC6BF504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83FB6702-7597-40BC-810B-401646CED11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2BD5E536-735C-4EC8-887E-811F606C0E8E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A38CBF67-4E5A-4D43-8B6A-FB282E4483A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174CCBA5-A63B-4B01-8FD4-E85E3645F93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DB1F55D5-B4FF-4935-9325-2F7784ECC83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<sst xmlns="http://schemas.openxmlformats.org/spreadsheetml/2006/main" count="305" uniqueCount="136">
  <si>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</si>
  <si>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</si>
  <si>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</si>
  <si>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</si>
  <si>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</si>
  <si>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</si>
  <si>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</si>
  <si>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</si>
  <si>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</si>
  <si>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</si>
  <si>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</si>
  <si>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</si>
  <si>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</si>
  <si>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</si>
  <si>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</si>
  <si>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</si>
  <si>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</si>
  <si>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</si>
  <si>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</si>
  <si>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</si>
  <si>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</si>
  <si>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</si>
  <si>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</si>
  <si>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</si>
  <si>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</si>
  <si>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</si>
  <si>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</si>
  <si>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</si>
  <si>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</si>
  <si>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</si>
  <si>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</si>
  <si>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</si>
  <si>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</si>
  <si>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</si>
  <si>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</si>
  <si>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</si>
  <si>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</si>
  <si>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</si>
  <si>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</si>
  <si>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</si>
  <si>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</si>
  <si>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</si>
  <si>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</si>
  <si>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</si>
  <si>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</si>
  <si>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</si>
  <si>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</si>
  <si>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</si>
  <si>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</si>
  <si>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</si>
  <si>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</si>
  <si>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</si>
  <si>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</si>
  <si>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</si>
  <si>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</si>
  <si>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</si>
  <si>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</si>
  <si>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</si>
  <si>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</si>
  <si>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</si>
  <si>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</si>
  <si>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</si>
  <si>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</si>
  <si>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</si>
  <si>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</si>
  <si>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</si>
  <si>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</si>
  <si>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</si>
  <si>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</si>
  <si>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</si>
  <si>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</si>
  <si>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</si>
  <si>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</si>
  <si>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</si>
  <si>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</si>
  <si>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</si>
  <si>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</si>
  <si>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</si>
  <si>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</si>
  <si>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</si>
  <si>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</si>
  <si>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</si>
  <si>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</si>
  <si>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</si>
  <si>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</si>
  <si>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</si>
  <si>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</si>
  <si>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</si>
  <si>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</si>
  <si>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</si>
  <si>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</si>
  <si>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</si>
  <si>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</si>
  <si>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</si>
  <si>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</si>
  <si>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</si>
  <si>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</si>
  <si>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</si>
  <si>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</si>
  <si>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</si>
  <si>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</si>
  <si>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</si>
  <si>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</si>
  <si>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</si>
  <si>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</si>
  <si>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</si>
  <si>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</si>
  <si>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</si>
  <si>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</si>
  <si>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</si>
  <si>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</si>
  <si>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</si>
  <si>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</si>
  <si>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</si>
  <si>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</si>
  <si>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</si>
  <si>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</si>
  <si>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</si>
  <si>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</si>
  <si>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</si>
  <si>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</si>
  <si>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</si>
  <si>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</si>
  <si>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</si>
  <si>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</si>
  <si>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</si>
  <si>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</si>
  <si>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</si>
  <si>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</si>
  <si>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</si>
  <si>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</si>
  <si>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</si>
  <si>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</si>
  <si>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</si>
  <si>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</si>
  <si>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Note: For initatives not related to cost savings/production contact your finance advisor or the PMO for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</si>
</sst>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7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1" fillId="4" borderId="5" xfId="0" applyFont="1" applyFill="1" applyBorder="1" applyProtection="1">
      <protection locked="0"/>
    </xf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4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165" fontId="0" fillId="4" borderId="0" xfId="1" applyNumberFormat="1" applyFont="1" applyFill="1"/>
    <xf numFmtId="0" fontId="1" fillId="4" borderId="2" xfId="0" applyFont="1" applyFill="1" applyBorder="1"/>
    <xf numFmtId="0" fontId="2" fillId="4" borderId="0" xfId="0" applyFont="1" applyFill="1"/>
    <xf numFmtId="0" fontId="1" fillId="4" borderId="0" xfId="0" applyFont="1" applyFill="1"/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1" xfId="0" applyNumberFormat="1" applyFont="1" applyBorder="1"/>
    <xf numFmtId="2" fontId="0" fillId="0" borderId="1" xfId="0" applyNumberFormat="1" applyBorder="1"/>
    <xf numFmtId="0" fontId="0" fillId="0" borderId="1" xfId="0" applyBorder="1"/>
    <xf numFmtId="0" fontId="1" fillId="4" borderId="0" xfId="0" quotePrefix="1" applyFont="1" applyFill="1" applyAlignment="1">
      <alignment horizontal="center"/>
    </xf>
    <xf numFmtId="2" fontId="1" fillId="4" borderId="0" xfId="0" applyNumberFormat="1" applyFont="1" applyFill="1"/>
    <xf numFmtId="2" fontId="0" fillId="8" borderId="1" xfId="0" applyNumberFormat="1" applyFill="1" applyBorder="1"/>
    <xf numFmtId="0" fontId="0" fillId="8" borderId="1" xfId="0" applyFill="1" applyBorder="1"/>
    <xf numFmtId="2" fontId="2" fillId="4" borderId="0" xfId="0" applyNumberFormat="1" applyFont="1" applyFill="1"/>
    <xf numFmtId="2" fontId="0" fillId="8" borderId="8" xfId="0" applyNumberFormat="1" applyFill="1" applyBorder="1"/>
    <xf numFmtId="0" fontId="0" fillId="8" borderId="8" xfId="0" applyFill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2" fontId="0" fillId="0" borderId="0" xfId="0" applyNumberFormat="1"/>
    <xf numFmtId="0" fontId="2" fillId="4" borderId="43" xfId="0" applyFont="1" applyFill="1" applyBorder="1"/>
    <xf numFmtId="0" fontId="2" fillId="4" borderId="26" xfId="0" applyFont="1" applyFill="1" applyBorder="1"/>
    <xf numFmtId="0" fontId="1" fillId="4" borderId="44" xfId="0" applyFont="1" applyFill="1" applyBorder="1"/>
    <xf numFmtId="0" fontId="1" fillId="4" borderId="28" xfId="0" applyFont="1" applyFill="1" applyBorder="1" applyAlignment="1">
      <alignment horizontal="left" wrapText="1"/>
    </xf>
    <xf numFmtId="0" fontId="1" fillId="4" borderId="29" xfId="0" applyFont="1" applyFill="1" applyBorder="1"/>
    <xf numFmtId="0" fontId="2" fillId="4" borderId="0" xfId="0" applyFont="1" applyFill="1" applyAlignment="1">
      <alignment horizontal="left" wrapText="1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28DBB23-649D-41F4-A2F5-E1ECD3B761B2}"/>
            </a:ext>
          </a:extLst>
        </xdr:cNvPr>
        <xdr:cNvCxnSpPr/>
      </xdr:nvCxnSpPr>
      <xdr:spPr>
        <a:xfrm flipV="1">
          <a:off x="5505450" y="857250"/>
          <a:ext cx="89535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3ADCAC4-7E5D-43AF-ADD5-3BBB679353CE}"/>
            </a:ext>
          </a:extLst>
        </xdr:cNvPr>
        <xdr:cNvCxnSpPr/>
      </xdr:nvCxnSpPr>
      <xdr:spPr>
        <a:xfrm flipV="1">
          <a:off x="4286250" y="1247775"/>
          <a:ext cx="216217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79491A6-339B-4CD8-8DB4-A6E3040BF1F1}"/>
            </a:ext>
          </a:extLst>
        </xdr:cNvPr>
        <xdr:cNvCxnSpPr/>
      </xdr:nvCxnSpPr>
      <xdr:spPr>
        <a:xfrm flipV="1">
          <a:off x="5572125" y="2076450"/>
          <a:ext cx="89535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48A284E-0334-488D-8767-FE7349796053}"/>
            </a:ext>
          </a:extLst>
        </xdr:cNvPr>
        <xdr:cNvCxnSpPr/>
      </xdr:nvCxnSpPr>
      <xdr:spPr>
        <a:xfrm>
          <a:off x="4305300" y="249555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08" zoomScaleNormal="115" workbookViewId="0">
      <selection activeCell="F22" sqref="F22"/>
    </sheetView>
  </sheetViews>
  <sheetFormatPr defaultRowHeight="14.5" x14ac:dyDescent="0.35"/>
  <cols>
    <col min="1" max="1" width="8.7265625" style="85"/>
    <col min="2" max="2" width="14.36328125" style="85" customWidth="1"/>
    <col min="3" max="3" width="68.6328125" style="85" customWidth="1"/>
    <col min="4" max="4" width="30.36328125" style="85" customWidth="1"/>
    <col min="5" max="5" width="8.54296875" style="85" hidden="1" customWidth="1"/>
    <col min="6" max="6" width="28.54296875" style="107" customWidth="1"/>
    <col min="7" max="7" width="4.36328125" style="85" customWidth="1"/>
    <col min="8" max="9" width="4.6328125" style="85" customWidth="1"/>
    <col min="10" max="10" width="18.54296875" style="85" customWidth="1"/>
    <col min="11" max="11" width="15.453125" style="85" customWidth="1"/>
    <col min="12" max="14" width="8.7265625" style="85"/>
    <col min="15" max="15" width="31.54296875" style="85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0" t="s">
        <v>0</v>
      </c>
      <c r="D2" s="141"/>
      <c r="E2" s="141"/>
      <c r="F2" s="142"/>
    </row>
    <row r="3" spans="2:20" hidden="1" x14ac:dyDescent="0.35">
      <c r="C3" s="85">
        <v>1</v>
      </c>
      <c r="D3" s="85">
        <v>2</v>
      </c>
      <c r="E3" s="85">
        <v>3</v>
      </c>
      <c r="F3" s="143">
        <v>4</v>
      </c>
      <c r="G3" s="85">
        <v>5</v>
      </c>
      <c r="H3" s="85">
        <v>6</v>
      </c>
      <c r="I3" s="85">
        <v>7</v>
      </c>
    </row>
    <row r="4" spans="2:20" ht="29" hidden="1" x14ac:dyDescent="0.35">
      <c r="C4" s="144"/>
      <c r="D4" s="86" t="s">
        <v>2</v>
      </c>
      <c r="E4" s="87" t="s">
        <v>3</v>
      </c>
      <c r="F4" s="108" t="s">
        <v>4</v>
      </c>
      <c r="G4" s="108"/>
      <c r="H4" s="132"/>
      <c r="I4" s="145"/>
      <c r="J4" s="146"/>
      <c r="K4" s="88" t="s">
        <v>5</v>
      </c>
      <c r="L4" s="146"/>
      <c r="M4" s="146" t="s">
        <v>6</v>
      </c>
      <c r="N4" s="145"/>
      <c r="O4" s="89" t="s">
        <v>1</v>
      </c>
      <c r="P4" s="80" t="s">
        <v>3</v>
      </c>
      <c r="Q4" s="81" t="s">
        <v>7</v>
      </c>
      <c r="R4" s="81" t="s">
        <v>8</v>
      </c>
      <c r="S4" s="147" t="s">
        <v>9</v>
      </c>
      <c r="T4" s="148"/>
    </row>
    <row r="5" spans="2:20" hidden="1" x14ac:dyDescent="0.35">
      <c r="B5" s="146"/>
      <c r="C5" s="90" t="s">
        <v>10</v>
      </c>
      <c r="D5" s="91">
        <v>1</v>
      </c>
      <c r="E5" s="92">
        <v>0.3</v>
      </c>
      <c r="F5" s="109">
        <v>0.4</v>
      </c>
      <c r="G5" s="149"/>
      <c r="I5" s="146"/>
      <c r="J5" s="146"/>
      <c r="K5" s="88" t="s">
        <v>11</v>
      </c>
      <c r="L5" s="146"/>
      <c r="M5" s="146" t="s">
        <v>12</v>
      </c>
      <c r="N5" s="146"/>
      <c r="O5" s="90" t="s">
        <v>10</v>
      </c>
      <c r="P5" s="150">
        <v>0.3</v>
      </c>
      <c r="Q5" s="151">
        <v>10.8</v>
      </c>
      <c r="R5" s="152">
        <v>0.7</v>
      </c>
      <c r="S5" s="152">
        <v>0.41</v>
      </c>
      <c r="T5" s="1"/>
    </row>
    <row r="6" spans="2:20" hidden="1" x14ac:dyDescent="0.35">
      <c r="B6" s="146"/>
      <c r="C6" s="90" t="s">
        <v>13</v>
      </c>
      <c r="D6" s="91">
        <v>1</v>
      </c>
      <c r="E6" s="92">
        <v>0.66669999999999996</v>
      </c>
      <c r="F6" s="109">
        <v>0.4</v>
      </c>
      <c r="G6" s="149"/>
      <c r="I6" s="146"/>
      <c r="J6" s="146"/>
      <c r="K6" s="88" t="s">
        <v>14</v>
      </c>
      <c r="L6" s="146"/>
      <c r="M6" s="146" t="s">
        <v>15</v>
      </c>
      <c r="N6" s="146"/>
      <c r="O6" s="90" t="s">
        <v>13</v>
      </c>
      <c r="P6" s="150">
        <v>0.66669999999999996</v>
      </c>
      <c r="Q6" s="151">
        <v>10.8</v>
      </c>
      <c r="R6" s="152">
        <v>0.7</v>
      </c>
      <c r="S6" s="152">
        <v>0.41</v>
      </c>
      <c r="T6" s="1"/>
    </row>
    <row r="7" spans="2:20" ht="30" hidden="1" customHeight="1" x14ac:dyDescent="0.35">
      <c r="B7" s="146"/>
      <c r="C7" s="93" t="s">
        <v>16</v>
      </c>
      <c r="D7" s="91">
        <v>1</v>
      </c>
      <c r="E7" s="92">
        <v>0.15</v>
      </c>
      <c r="F7" s="109">
        <v>0.4</v>
      </c>
      <c r="G7" s="149"/>
      <c r="I7" s="146"/>
      <c r="J7" s="146"/>
      <c r="K7" s="88" t="s">
        <v>17</v>
      </c>
      <c r="L7" s="146"/>
      <c r="M7" s="146" t="s">
        <v>18</v>
      </c>
      <c r="N7" s="145"/>
      <c r="O7" s="93" t="s">
        <v>16</v>
      </c>
      <c r="P7" s="150">
        <v>0.15</v>
      </c>
      <c r="Q7" s="151">
        <v>10.8</v>
      </c>
      <c r="R7" s="152">
        <v>0.7</v>
      </c>
      <c r="S7" s="152">
        <v>0.41</v>
      </c>
      <c r="T7" s="1"/>
    </row>
    <row r="8" spans="2:20" ht="32.75" hidden="1" customHeight="1" x14ac:dyDescent="0.35">
      <c r="B8" s="146"/>
      <c r="C8" s="93" t="s">
        <v>19</v>
      </c>
      <c r="D8" s="91">
        <v>1</v>
      </c>
      <c r="E8" s="92">
        <v>0.3</v>
      </c>
      <c r="F8" s="109">
        <v>0.4</v>
      </c>
      <c r="G8" s="149"/>
      <c r="I8" s="146"/>
      <c r="J8" s="146"/>
      <c r="K8" s="88" t="s">
        <v>20</v>
      </c>
      <c r="L8" s="146"/>
      <c r="M8" s="146" t="s">
        <v>21</v>
      </c>
      <c r="N8" s="146"/>
      <c r="O8" s="93" t="s">
        <v>19</v>
      </c>
      <c r="P8" s="150">
        <v>0.3</v>
      </c>
      <c r="Q8" s="151">
        <v>10.8</v>
      </c>
      <c r="R8" s="152">
        <v>0.7</v>
      </c>
      <c r="S8" s="152">
        <v>0.41</v>
      </c>
      <c r="T8" s="1"/>
    </row>
    <row r="9" spans="2:20" hidden="1" x14ac:dyDescent="0.35">
      <c r="B9" s="146"/>
      <c r="C9" s="93" t="s">
        <v>22</v>
      </c>
      <c r="D9" s="91">
        <v>1</v>
      </c>
      <c r="E9" s="92">
        <v>0.2767</v>
      </c>
      <c r="F9" s="109">
        <v>0.4</v>
      </c>
      <c r="G9" s="149"/>
      <c r="I9" s="146"/>
      <c r="K9" s="88" t="s">
        <v>23</v>
      </c>
      <c r="M9" s="146" t="s">
        <v>24</v>
      </c>
      <c r="O9" s="93" t="s">
        <v>22</v>
      </c>
      <c r="P9" s="150">
        <v>0.2767</v>
      </c>
      <c r="Q9" s="151">
        <v>10.8</v>
      </c>
      <c r="R9" s="152">
        <v>0.7</v>
      </c>
      <c r="S9" s="152">
        <v>0.41</v>
      </c>
    </row>
    <row r="10" spans="2:20" hidden="1" x14ac:dyDescent="0.35">
      <c r="B10" s="146"/>
      <c r="C10" s="93" t="s">
        <v>24</v>
      </c>
      <c r="D10" s="91">
        <v>0.94</v>
      </c>
      <c r="E10" s="92">
        <v>1</v>
      </c>
      <c r="F10" s="109">
        <v>0.7</v>
      </c>
      <c r="G10" s="149"/>
      <c r="I10" s="146"/>
      <c r="J10" s="146"/>
      <c r="K10" s="153"/>
      <c r="M10" s="146" t="s">
        <v>25</v>
      </c>
      <c r="O10" s="93" t="s">
        <v>24</v>
      </c>
      <c r="P10" s="150">
        <v>1</v>
      </c>
      <c r="Q10" s="151">
        <v>0</v>
      </c>
      <c r="R10" s="152">
        <v>0.41</v>
      </c>
      <c r="S10" s="15">
        <v>0</v>
      </c>
    </row>
    <row r="11" spans="2:20" hidden="1" x14ac:dyDescent="0.35">
      <c r="B11" s="146"/>
      <c r="C11" s="122" t="s">
        <v>26</v>
      </c>
      <c r="D11" s="123">
        <v>0.75</v>
      </c>
      <c r="E11" s="118">
        <v>0.55000000000000004</v>
      </c>
      <c r="F11" s="124">
        <v>0.25</v>
      </c>
      <c r="G11" s="149"/>
      <c r="I11" s="146"/>
      <c r="J11" s="146"/>
      <c r="K11" s="154"/>
      <c r="M11" s="146" t="s">
        <v>27</v>
      </c>
      <c r="O11" s="90" t="s">
        <v>26</v>
      </c>
      <c r="P11" s="118">
        <v>1</v>
      </c>
      <c r="Q11" s="155">
        <v>4.41</v>
      </c>
      <c r="R11" s="156">
        <v>0</v>
      </c>
      <c r="S11" s="119">
        <v>7.0000000000000007E-2</v>
      </c>
    </row>
    <row r="12" spans="2:20" hidden="1" x14ac:dyDescent="0.35">
      <c r="B12" s="146"/>
      <c r="C12" s="122" t="s">
        <v>28</v>
      </c>
      <c r="D12" s="123">
        <v>0.75</v>
      </c>
      <c r="E12" s="118">
        <v>0.44</v>
      </c>
      <c r="F12" s="124">
        <v>0.25</v>
      </c>
      <c r="G12" s="149"/>
      <c r="I12" s="146"/>
      <c r="J12" s="146"/>
      <c r="K12" s="154"/>
      <c r="M12" s="146" t="s">
        <v>29</v>
      </c>
      <c r="O12" s="90" t="s">
        <v>28</v>
      </c>
      <c r="P12" s="118">
        <v>1</v>
      </c>
      <c r="Q12" s="155">
        <v>0</v>
      </c>
      <c r="R12" s="156">
        <v>0</v>
      </c>
      <c r="S12" s="119">
        <v>0</v>
      </c>
    </row>
    <row r="13" spans="2:20" hidden="1" x14ac:dyDescent="0.35">
      <c r="B13" s="146"/>
      <c r="C13" s="122" t="s">
        <v>30</v>
      </c>
      <c r="D13" s="123">
        <v>0.73</v>
      </c>
      <c r="E13" s="118">
        <v>1</v>
      </c>
      <c r="F13" s="124">
        <v>0.28000000000000003</v>
      </c>
      <c r="G13" s="149"/>
      <c r="I13" s="146"/>
      <c r="J13" s="146"/>
      <c r="K13" s="157"/>
      <c r="M13" s="146" t="s">
        <v>31</v>
      </c>
      <c r="O13" s="90" t="s">
        <v>30</v>
      </c>
      <c r="P13" s="118">
        <v>1</v>
      </c>
      <c r="Q13" s="155">
        <v>3.8</v>
      </c>
      <c r="R13" s="156">
        <v>0</v>
      </c>
      <c r="S13" s="119">
        <v>0</v>
      </c>
    </row>
    <row r="14" spans="2:20" ht="15" hidden="1" thickBot="1" x14ac:dyDescent="0.4">
      <c r="B14" s="146"/>
      <c r="C14" s="125" t="s">
        <v>32</v>
      </c>
      <c r="D14" s="126">
        <v>1</v>
      </c>
      <c r="E14" s="120">
        <v>0.5</v>
      </c>
      <c r="F14" s="127">
        <v>1</v>
      </c>
      <c r="G14" s="149"/>
      <c r="I14" s="146"/>
      <c r="O14" s="94" t="s">
        <v>32</v>
      </c>
      <c r="P14" s="120">
        <v>0.5</v>
      </c>
      <c r="Q14" s="158">
        <v>0</v>
      </c>
      <c r="R14" s="159">
        <v>0</v>
      </c>
      <c r="S14" s="121">
        <v>0</v>
      </c>
    </row>
    <row r="15" spans="2:20" ht="15" hidden="1" thickBot="1" x14ac:dyDescent="0.4">
      <c r="B15" s="146"/>
      <c r="C15" s="122" t="s">
        <v>33</v>
      </c>
      <c r="D15" s="128">
        <v>1</v>
      </c>
      <c r="E15" s="129">
        <v>0.33</v>
      </c>
      <c r="F15" s="130">
        <v>1</v>
      </c>
      <c r="G15" s="149"/>
      <c r="I15" s="146"/>
      <c r="O15" s="94"/>
      <c r="P15" s="160"/>
      <c r="Q15" s="161"/>
      <c r="R15" s="162"/>
      <c r="S15" s="163"/>
    </row>
    <row r="16" spans="2:20" ht="15" hidden="1" thickBot="1" x14ac:dyDescent="0.4">
      <c r="B16" s="146"/>
      <c r="C16" s="122" t="s">
        <v>34</v>
      </c>
      <c r="D16" s="123">
        <v>1</v>
      </c>
      <c r="E16" s="118">
        <v>0.27800000000000002</v>
      </c>
      <c r="F16" s="131">
        <v>1</v>
      </c>
      <c r="G16" s="149"/>
      <c r="I16" s="146"/>
      <c r="O16" s="94" t="s">
        <v>35</v>
      </c>
      <c r="P16" s="160">
        <v>0.33</v>
      </c>
      <c r="Q16" s="161">
        <v>0</v>
      </c>
      <c r="R16" s="162">
        <v>0</v>
      </c>
      <c r="S16" s="163">
        <v>0</v>
      </c>
    </row>
    <row r="17" spans="2:19" hidden="1" x14ac:dyDescent="0.35">
      <c r="B17" s="146"/>
      <c r="C17" s="122" t="s">
        <v>36</v>
      </c>
      <c r="D17" s="123">
        <v>0.5</v>
      </c>
      <c r="E17" s="118">
        <v>1</v>
      </c>
      <c r="F17" s="131">
        <v>0.5</v>
      </c>
      <c r="G17" s="149"/>
      <c r="I17" s="146"/>
      <c r="O17" s="145"/>
      <c r="P17" s="32"/>
      <c r="Q17" s="164"/>
      <c r="S17" s="1"/>
    </row>
    <row r="18" spans="2:19" ht="15" thickBot="1" x14ac:dyDescent="0.4">
      <c r="B18" s="146"/>
      <c r="C18" s="145"/>
      <c r="D18" s="146"/>
      <c r="E18" s="154"/>
      <c r="F18" s="110"/>
      <c r="G18" s="149"/>
      <c r="I18" s="146"/>
      <c r="O18" s="145"/>
      <c r="P18" s="32"/>
      <c r="Q18" s="164"/>
      <c r="S18" s="1"/>
    </row>
    <row r="19" spans="2:19" ht="15" thickBot="1" x14ac:dyDescent="0.4">
      <c r="C19" s="99" t="s">
        <v>37</v>
      </c>
      <c r="D19" s="100" t="s">
        <v>38</v>
      </c>
      <c r="E19" s="101"/>
      <c r="F19" s="111"/>
    </row>
    <row r="20" spans="2:19" x14ac:dyDescent="0.35">
      <c r="C20" s="102" t="s">
        <v>39</v>
      </c>
      <c r="D20" s="165" t="s">
        <v>40</v>
      </c>
      <c r="E20" s="166"/>
      <c r="F20" s="112"/>
    </row>
    <row r="21" spans="2:19" ht="15.5" customHeight="1" x14ac:dyDescent="0.35">
      <c r="C21" s="82"/>
      <c r="D21" s="137"/>
      <c r="E21" s="138"/>
      <c r="F21" s="139"/>
    </row>
    <row r="22" spans="2:19" ht="15" thickBot="1" x14ac:dyDescent="0.4">
      <c r="C22" s="82" t="s">
        <v>41</v>
      </c>
      <c r="D22" s="116" t="s">
        <v>5</v>
      </c>
      <c r="E22" s="95">
        <f>IF(D22=$K$4,(VLOOKUP(D24,$C$5:$F$17,2,FALSE)),(VLOOKUP(D24,$C$5:$F$17,4,FALSE)))</f>
        <v>1</v>
      </c>
      <c r="F22" s="113">
        <v>378</v>
      </c>
    </row>
    <row r="23" spans="2:19" x14ac:dyDescent="0.35">
      <c r="C23" s="83" t="s">
        <v>42</v>
      </c>
      <c r="D23" s="167" t="s">
        <v>43</v>
      </c>
      <c r="E23" s="91"/>
      <c r="F23" s="113"/>
      <c r="H23" s="133" t="s">
        <v>44</v>
      </c>
      <c r="I23" s="134"/>
      <c r="J23" s="97" t="s">
        <v>45</v>
      </c>
    </row>
    <row r="24" spans="2:19" ht="15" thickBot="1" x14ac:dyDescent="0.4">
      <c r="C24" s="82" t="s">
        <v>46</v>
      </c>
      <c r="D24" s="117" t="s">
        <v>10</v>
      </c>
      <c r="E24" s="96">
        <f>VLOOKUP(D24,$C$4:$F$17,3,FALSE)</f>
        <v>0.3</v>
      </c>
      <c r="F24" s="106">
        <f>(F22-F23)*E24*E22</f>
        <v>113.39999999999999</v>
      </c>
      <c r="H24" s="135"/>
      <c r="I24" s="136"/>
      <c r="J24" s="98" t="s">
        <v>47</v>
      </c>
    </row>
    <row r="25" spans="2:19" ht="27" thickBot="1" x14ac:dyDescent="0.4">
      <c r="C25" s="83" t="s">
        <v>48</v>
      </c>
    </row>
    <row r="26" spans="2:19" ht="13.5" customHeight="1" thickBot="1" x14ac:dyDescent="0.4">
      <c r="C26" s="82" t="s">
        <v>49</v>
      </c>
      <c r="D26" s="101" t="s">
        <v>50</v>
      </c>
      <c r="E26" s="101"/>
      <c r="F26" s="111"/>
    </row>
    <row r="27" spans="2:19" x14ac:dyDescent="0.35">
      <c r="C27" s="82" t="s">
        <v>51</v>
      </c>
      <c r="D27" s="166" t="s">
        <v>52</v>
      </c>
      <c r="E27" s="166"/>
      <c r="F27" s="112"/>
    </row>
    <row r="28" spans="2:19" x14ac:dyDescent="0.35">
      <c r="C28" s="82" t="s">
        <v>53</v>
      </c>
      <c r="D28" s="103" t="s">
        <v>17</v>
      </c>
      <c r="E28" s="91">
        <f>IF(D28=$K$7,(VLOOKUP(D31,$O$4:$S$16,3,FALSE)),IF(D28=$K$8,(VLOOKUP(D31,$O$4:S$16,4,FALSE)),(VLOOKUP(D31,$O$4:S$16,5,FALSE))))</f>
        <v>10.8</v>
      </c>
      <c r="F28" s="113"/>
    </row>
    <row r="29" spans="2:19" x14ac:dyDescent="0.35">
      <c r="C29" s="82" t="s">
        <v>54</v>
      </c>
      <c r="D29" s="168" t="s">
        <v>55</v>
      </c>
      <c r="E29" s="95">
        <f>(VLOOKUP(D31,$C$5:$F$16,3,FALSE))</f>
        <v>0.3</v>
      </c>
      <c r="F29" s="113"/>
    </row>
    <row r="30" spans="2:19" x14ac:dyDescent="0.35">
      <c r="C30" s="82" t="s">
        <v>56</v>
      </c>
      <c r="D30" s="169" t="s">
        <v>43</v>
      </c>
      <c r="E30" s="95">
        <f>(VLOOKUP(D31,$C$5:$F$16,4,FALSE))</f>
        <v>0.4</v>
      </c>
      <c r="F30" s="113">
        <v>0</v>
      </c>
    </row>
    <row r="31" spans="2:19" ht="27" thickBot="1" x14ac:dyDescent="0.4">
      <c r="C31" s="83" t="s">
        <v>57</v>
      </c>
      <c r="D31" s="104" t="s">
        <v>10</v>
      </c>
      <c r="E31" s="96">
        <f>VLOOKUP(D31,$O$4:$S$16,2,FALSE)</f>
        <v>0.3</v>
      </c>
      <c r="F31" s="105">
        <f>(((F29/365)*F28*E31*E28)*1000)-(F30*E30*E29)</f>
        <v>0</v>
      </c>
      <c r="G31" s="115"/>
    </row>
    <row r="32" spans="2:19" ht="13.5" customHeight="1" x14ac:dyDescent="0.35">
      <c r="C32" s="82" t="s">
        <v>58</v>
      </c>
    </row>
    <row r="33" spans="3:7" ht="8.75" customHeight="1" thickBot="1" x14ac:dyDescent="0.4">
      <c r="C33" s="84"/>
      <c r="D33" s="145"/>
      <c r="E33" s="146"/>
      <c r="F33" s="110"/>
      <c r="G33" s="153"/>
    </row>
    <row r="34" spans="3:7" ht="7.5" customHeight="1" x14ac:dyDescent="0.35">
      <c r="D34" s="146"/>
      <c r="E34" s="146"/>
      <c r="F34" s="110"/>
      <c r="G34" s="154"/>
    </row>
    <row r="35" spans="3:7" ht="11" customHeight="1" x14ac:dyDescent="0.35">
      <c r="D35" s="170"/>
      <c r="E35" s="146"/>
      <c r="F35" s="110"/>
      <c r="G35" s="154"/>
    </row>
    <row r="36" spans="3:7" ht="8.75" customHeight="1" thickBot="1" x14ac:dyDescent="0.4">
      <c r="D36" s="145"/>
      <c r="E36" s="146"/>
      <c r="F36" s="110"/>
      <c r="G36" s="157"/>
    </row>
    <row r="37" spans="3:7" ht="12.65" customHeight="1" x14ac:dyDescent="0.35">
      <c r="C37" s="171" t="s">
        <v>135</v>
      </c>
      <c r="F37" s="114"/>
    </row>
    <row r="38" spans="3:7" ht="15" thickBot="1" x14ac:dyDescent="0.4">
      <c r="C38" s="172"/>
      <c r="D38" s="145"/>
      <c r="E38" s="146"/>
      <c r="F38" s="110"/>
      <c r="G38" s="153"/>
    </row>
    <row r="39" spans="3:7" x14ac:dyDescent="0.35">
      <c r="D39" s="146"/>
      <c r="E39" s="146"/>
      <c r="F39" s="110"/>
      <c r="G39" s="154"/>
    </row>
    <row r="40" spans="3:7" x14ac:dyDescent="0.35">
      <c r="D40" s="170"/>
      <c r="E40" s="146"/>
      <c r="F40" s="110"/>
      <c r="G40" s="154"/>
    </row>
    <row r="41" spans="3:7" x14ac:dyDescent="0.35">
      <c r="D41" s="145"/>
      <c r="E41" s="146"/>
      <c r="F41" s="110"/>
      <c r="G41" s="157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E2D85100-5C9A-4EBD-B8E6-F13419933B6D}">
      <formula1>$K$4:$K$5</formula1>
    </dataValidation>
    <dataValidation type="list" allowBlank="1" showInputMessage="1" showErrorMessage="1" sqref="D31 D41 D36" xr:uid="{5FA041B1-06CE-4066-8DF9-22CE7A695F6A}">
      <formula1>$C$5:$C$16</formula1>
    </dataValidation>
    <dataValidation type="list" allowBlank="1" showInputMessage="1" showErrorMessage="1" sqref="D28" xr:uid="{092F4620-5E71-408C-8559-E6676A977C8E}">
      <formula1>$K$7:$K$9</formula1>
    </dataValidation>
    <dataValidation type="list" allowBlank="1" showInputMessage="1" showErrorMessage="1" sqref="D24" xr:uid="{19EFE637-4358-4AAE-9C91-29A331DE6EB7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7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7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Emeka, Chukwudi S SPDC-UPC/G/ULG</cp:lastModifiedBy>
  <cp:revision/>
  <dcterms:created xsi:type="dcterms:W3CDTF">2019-03-08T09:08:42Z</dcterms:created>
  <dcterms:modified xsi:type="dcterms:W3CDTF">2022-12-06T13:29:35Z</dcterms:modified>
  <cp:category/>
  <cp:contentStatus/>
</cp:coreProperties>
</file>