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B8833D02-BD31-43B1-9BEF-4A180A55499C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Aug Production Summary by Asset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36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89" i="9" l="1"/>
  <c r="H89" i="9"/>
  <c r="I84" i="9"/>
  <c r="H84" i="9"/>
  <c r="I79" i="9"/>
  <c r="H79" i="9"/>
  <c r="I72" i="9"/>
  <c r="H72" i="9"/>
  <c r="I68" i="9"/>
  <c r="H68" i="9"/>
  <c r="I63" i="9"/>
  <c r="H63" i="9"/>
  <c r="I50" i="9"/>
  <c r="H50" i="9"/>
  <c r="L38" i="9"/>
  <c r="L37" i="9"/>
  <c r="M36" i="9"/>
  <c r="N36" i="9" s="1"/>
  <c r="O36" i="9" s="1"/>
  <c r="L36" i="9"/>
  <c r="I35" i="9"/>
  <c r="H35" i="9"/>
  <c r="I32" i="9"/>
  <c r="H32" i="9"/>
  <c r="I22" i="9"/>
  <c r="H22" i="9"/>
  <c r="I10" i="9"/>
  <c r="H10" i="9"/>
  <c r="M38" i="9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<sst xmlns="http://schemas.openxmlformats.org/spreadsheetml/2006/main" count="184" uniqueCount="144">
  <si>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</si>
  <si>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</si>
  <si>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</si>
  <si>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</si>
  <si>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</si>
  <si>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</si>
  <si>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</si>
  <si>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</si>
  <si>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</si>
  <si>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</si>
  <si>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</si>
  <si>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</si>
  <si>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</si>
  <si>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</si>
  <si>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</si>
  <si>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</si>
  <si>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</si>
  <si>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</si>
  <si>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</si>
  <si>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</si>
  <si>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</si>
  <si>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</si>
  <si>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</si>
  <si>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</si>
  <si>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</si>
  <si>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</si>
  <si>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</si>
  <si>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</si>
  <si>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</si>
  <si>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</si>
  <si>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</si>
  <si>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</si>
  <si>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</si>
  <si>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</si>
  <si>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</si>
  <si>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</si>
  <si>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Gas</t>
  </si>
  <si>
    <t>oil</t>
  </si>
  <si>
    <t>Row Labels</t>
  </si>
  <si>
    <t>PU</t>
  </si>
  <si>
    <t>Facility</t>
  </si>
  <si>
    <t>Sum of Actual</t>
  </si>
  <si>
    <t>Sum of Plan</t>
  </si>
  <si>
    <t>Central East</t>
  </si>
  <si>
    <t>Bonny</t>
  </si>
  <si>
    <t>BNYF1</t>
  </si>
  <si>
    <t>BNYF1_G</t>
  </si>
  <si>
    <t>ok</t>
  </si>
  <si>
    <t>BNYG1</t>
  </si>
  <si>
    <t>BNYG1_G</t>
  </si>
  <si>
    <t>Bonny Total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</si>
  <si>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</si>
  <si>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</si>
  <si>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</si>
  <si>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</si>
  <si>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</si>
  <si>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</si>
  <si>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</si>
  <si>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</si>
  <si>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</si>
  <si>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</si>
  <si>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</si>
  <si>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</si>
  <si>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Gbaran Total</t>
  </si>
  <si>
    <t>Nun/Diebu</t>
  </si>
  <si>
    <t>DIEF1</t>
  </si>
  <si>
    <t>DIEF1_G</t>
  </si>
  <si>
    <t>NUNF1</t>
  </si>
  <si>
    <t>NUNF1_G</t>
  </si>
  <si>
    <t>Nun/Diebu Total</t>
  </si>
  <si>
    <t>Soku</t>
  </si>
  <si>
    <t>SOKF1</t>
  </si>
  <si>
    <t>SOKF1_G</t>
  </si>
  <si>
    <t>SOKG1</t>
  </si>
  <si>
    <t>SOKG1_G</t>
  </si>
  <si>
    <t>Soku Total</t>
  </si>
  <si>
    <t>Soku - Belema</t>
  </si>
  <si>
    <t>BELF1</t>
  </si>
  <si>
    <t>BELF1_G</t>
  </si>
  <si>
    <t>Soku - Belema Total</t>
  </si>
  <si>
    <t>Central East Total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</si>
  <si>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</si>
  <si>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</si>
  <si>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</si>
  <si>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</si>
  <si>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</si>
  <si>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</si>
  <si>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</si>
  <si>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</si>
  <si>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</si>
  <si>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</si>
  <si>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</si>
  <si>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</si>
  <si>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</si>
  <si>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</si>
  <si>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</si>
  <si>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Agbada/Obigbo Total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</si>
  <si>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</si>
  <si>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</si>
  <si>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</si>
  <si>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</si>
  <si>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</si>
  <si>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</si>
  <si>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</si>
  <si>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</si>
  <si>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</si>
  <si>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</si>
  <si>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</si>
  <si>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</si>
  <si>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</si>
  <si>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Imo River/Okoloma Total</t>
  </si>
  <si>
    <t>Rumuahia</t>
  </si>
  <si>
    <t>AHIF1</t>
  </si>
  <si>
    <t>AHIF1_G</t>
  </si>
  <si>
    <t>RUMF1</t>
  </si>
  <si>
    <t>RUMF1_G</t>
  </si>
  <si>
    <t>Rumuahia Total</t>
  </si>
  <si>
    <t>Land Total</t>
  </si>
  <si>
    <t>West</t>
  </si>
  <si>
    <t>EA</t>
  </si>
  <si>
    <t>EA_G</t>
  </si>
  <si>
    <t>EA Total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</si>
  <si>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</si>
  <si>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</si>
  <si>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</si>
  <si>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</si>
  <si>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</si>
  <si>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</si>
  <si>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</si>
  <si>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North Bank  Total</t>
  </si>
  <si>
    <t>Otumara</t>
  </si>
  <si>
    <t>ESCF1</t>
  </si>
  <si>
    <t>ESCF1_G</t>
  </si>
  <si>
    <t>OTUF1</t>
  </si>
  <si>
    <t>OTUF1_G</t>
  </si>
  <si>
    <t>Otumara Total</t>
  </si>
  <si>
    <t>Tunu</t>
  </si>
  <si>
    <t>BENF1</t>
  </si>
  <si>
    <t>BENF1_G</t>
  </si>
  <si>
    <t>OPUF1</t>
  </si>
  <si>
    <t>TUNF1</t>
  </si>
  <si>
    <t>Tunu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</si>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</sst>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_-* #,##0_-;\-* #,##0_-;_-* &quot;-&quot;_-;_-@_-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  <numFmt numFmtId="172" formatCode="0.0%"/>
    <numFmt numFmtId="173" formatCode="0.0"/>
    <numFmt numFmtId="174" formatCode="&quot;£&quot;#,##0.00;[Red]\-&quot;£&quot;#,##0.00"/>
    <numFmt numFmtId="175" formatCode="General_)"/>
    <numFmt numFmtId="176" formatCode="[$-409]d\-mmm\-yyyy;@"/>
    <numFmt numFmtId="177" formatCode="#,##0.00;[Red]\(#,##0.00\);\-"/>
    <numFmt numFmtId="178" formatCode="#,##0.0"/>
    <numFmt numFmtId="179" formatCode="&quot;\&quot;#,##0;[Red]&quot;\&quot;&quot;\&quot;\-&quot;\&quot;#,##0"/>
    <numFmt numFmtId="180" formatCode="#,##0;[Red]\(#,##0\)"/>
    <numFmt numFmtId="181" formatCode="#,##0;\(#,##0\);&quot;-&quot;"/>
    <numFmt numFmtId="182" formatCode="#,##0.0;[Red]\(#,##0.0\)"/>
    <numFmt numFmtId="183" formatCode="#,##0.00;[Red]\(#,##0.00\)"/>
    <numFmt numFmtId="184" formatCode="#,##0.000;[Red]\(#,##0.000\)"/>
    <numFmt numFmtId="185" formatCode="mmm/yyyy"/>
    <numFmt numFmtId="186" formatCode="0.000%"/>
    <numFmt numFmtId="187" formatCode="_-&quot;fl&quot;\ * #,##0_-;_-&quot;fl&quot;\ * #,##0\-;_-&quot;fl&quot;\ * &quot;-&quot;_-;_-@_-"/>
    <numFmt numFmtId="188" formatCode="_-&quot;fl&quot;\ * #,##0.00_-;_-&quot;fl&quot;\ * #,##0.00\-;_-&quot;fl&quot;\ * &quot;-&quot;??_-;_-@_-"/>
    <numFmt numFmtId="189" formatCode="_-&quot;\&quot;* #,##0_-;&quot;\&quot;&quot;\&quot;\-&quot;\&quot;* #,##0_-;_-&quot;\&quot;* &quot;-&quot;_-;_-@_-"/>
    <numFmt numFmtId="190" formatCode="yyyy"/>
    <numFmt numFmtId="191" formatCode="m/d/yy\ h:mm"/>
    <numFmt numFmtId="192" formatCode="_-[$€]* #,##0.00_-;\-[$€]* #,##0.00_-;_-[$€]* &quot;-&quot;??_-;_-@_-"/>
    <numFmt numFmtId="193" formatCode="00000"/>
    <numFmt numFmtId="194" formatCode="0.00000"/>
    <numFmt numFmtId="195" formatCode="#,##0;[Red]\(#,##0\);\-"/>
    <numFmt numFmtId="196" formatCode="0.00_ ;\-0.00\ "/>
    <numFmt numFmtId="197" formatCode="&quot;$&quot;#,##0.00;\-&quot;$&quot;#,##0.00"/>
    <numFmt numFmtId="198" formatCode="\¢#,###.00_);\(&quot;$&quot;#,###.00\)"/>
    <numFmt numFmtId="199" formatCode="0.00_)"/>
    <numFmt numFmtId="200" formatCode="_*#,##0.00;[Red]_*\(#,##0.00\);_*\-"/>
    <numFmt numFmtId="201" formatCode="#,##0.0;[Red]\(#,##0.0\);\-"/>
    <numFmt numFmtId="202" formatCode="0.0000"/>
    <numFmt numFmtId="203" formatCode="&quot;\&quot;#,##0;&quot;\&quot;&quot;\&quot;\-&quot;\&quot;#,##0"/>
    <numFmt numFmtId="204" formatCode="mmm\ dd\,\ yyyy"/>
    <numFmt numFmtId="205" formatCode="mmm\-yyyy"/>
    <numFmt numFmtId="206" formatCode="&quot;\&quot;#,##0.00;[Red]&quot;\&quot;&quot;\&quot;\-&quot;\&quot;#,##0.00"/>
    <numFmt numFmtId="207" formatCode="_-* #,##0_-;&quot;\&quot;&quot;\&quot;\-* #,##0_-;_-* &quot;-&quot;_-;_-@_-"/>
    <numFmt numFmtId="208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9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0" formatCode="_-[$€-2]* #,##0.00_-;\-[$€-2]* #,##0.00_-;_-[$€-2]* &quot;-&quot;??_-"/>
    <numFmt numFmtId="211" formatCode="[$-409]d/mmm/yyyy;@"/>
  </numFmts>
  <fonts count="1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9" fontId="19" fillId="0" borderId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/>
    <xf numFmtId="164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19" fillId="0" borderId="0"/>
    <xf numFmtId="171" fontId="19" fillId="0" borderId="0"/>
    <xf numFmtId="171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2" fillId="0" borderId="0"/>
    <xf numFmtId="0" fontId="2" fillId="0" borderId="0"/>
    <xf numFmtId="43" fontId="2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175" fontId="23" fillId="0" borderId="0"/>
    <xf numFmtId="0" fontId="24" fillId="0" borderId="0"/>
    <xf numFmtId="0" fontId="24" fillId="0" borderId="0"/>
    <xf numFmtId="164" fontId="19" fillId="0" borderId="0" applyFont="0" applyFill="0" applyBorder="0" applyAlignment="0" applyProtection="0"/>
    <xf numFmtId="175" fontId="23" fillId="0" borderId="0"/>
    <xf numFmtId="168" fontId="25" fillId="0" borderId="0"/>
    <xf numFmtId="41" fontId="26" fillId="0" borderId="0" applyFill="0" applyBorder="0" applyAlignment="0" applyProtection="0"/>
    <xf numFmtId="169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6" fontId="27" fillId="39" borderId="0" applyNumberFormat="0" applyBorder="0" applyAlignment="0" applyProtection="0"/>
    <xf numFmtId="176" fontId="27" fillId="40" borderId="0" applyNumberFormat="0" applyBorder="0" applyAlignment="0" applyProtection="0"/>
    <xf numFmtId="176" fontId="27" fillId="41" borderId="0" applyNumberFormat="0" applyBorder="0" applyAlignment="0" applyProtection="0"/>
    <xf numFmtId="176" fontId="27" fillId="42" borderId="0" applyNumberFormat="0" applyBorder="0" applyAlignment="0" applyProtection="0"/>
    <xf numFmtId="176" fontId="27" fillId="43" borderId="0" applyNumberFormat="0" applyBorder="0" applyAlignment="0" applyProtection="0"/>
    <xf numFmtId="176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6" fontId="27" fillId="45" borderId="0" applyNumberFormat="0" applyBorder="0" applyAlignment="0" applyProtection="0"/>
    <xf numFmtId="176" fontId="27" fillId="46" borderId="0" applyNumberFormat="0" applyBorder="0" applyAlignment="0" applyProtection="0"/>
    <xf numFmtId="176" fontId="27" fillId="47" borderId="0" applyNumberFormat="0" applyBorder="0" applyAlignment="0" applyProtection="0"/>
    <xf numFmtId="176" fontId="27" fillId="42" borderId="0" applyNumberFormat="0" applyBorder="0" applyAlignment="0" applyProtection="0"/>
    <xf numFmtId="176" fontId="27" fillId="45" borderId="0" applyNumberFormat="0" applyBorder="0" applyAlignment="0" applyProtection="0"/>
    <xf numFmtId="176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6" fontId="28" fillId="49" borderId="0" applyNumberFormat="0" applyBorder="0" applyAlignment="0" applyProtection="0"/>
    <xf numFmtId="176" fontId="28" fillId="46" borderId="0" applyNumberFormat="0" applyBorder="0" applyAlignment="0" applyProtection="0"/>
    <xf numFmtId="176" fontId="28" fillId="47" borderId="0" applyNumberFormat="0" applyBorder="0" applyAlignment="0" applyProtection="0"/>
    <xf numFmtId="176" fontId="28" fillId="50" borderId="0" applyNumberFormat="0" applyBorder="0" applyAlignment="0" applyProtection="0"/>
    <xf numFmtId="176" fontId="28" fillId="51" borderId="0" applyNumberFormat="0" applyBorder="0" applyAlignment="0" applyProtection="0"/>
    <xf numFmtId="176" fontId="28" fillId="52" borderId="0" applyNumberFormat="0" applyBorder="0" applyAlignment="0" applyProtection="0"/>
    <xf numFmtId="176" fontId="28" fillId="53" borderId="0" applyNumberFormat="0" applyBorder="0" applyAlignment="0" applyProtection="0"/>
    <xf numFmtId="176" fontId="28" fillId="54" borderId="0" applyNumberFormat="0" applyBorder="0" applyAlignment="0" applyProtection="0"/>
    <xf numFmtId="176" fontId="28" fillId="55" borderId="0" applyNumberFormat="0" applyBorder="0" applyAlignment="0" applyProtection="0"/>
    <xf numFmtId="176" fontId="28" fillId="50" borderId="0" applyNumberFormat="0" applyBorder="0" applyAlignment="0" applyProtection="0"/>
    <xf numFmtId="176" fontId="28" fillId="51" borderId="0" applyNumberFormat="0" applyBorder="0" applyAlignment="0" applyProtection="0"/>
    <xf numFmtId="176" fontId="28" fillId="56" borderId="0" applyNumberFormat="0" applyBorder="0" applyAlignment="0" applyProtection="0"/>
    <xf numFmtId="177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6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9" fontId="34" fillId="62" borderId="19" applyBorder="0">
      <alignment horizontal="center" vertical="center"/>
    </xf>
    <xf numFmtId="179" fontId="35" fillId="0" borderId="0" applyFill="0" applyBorder="0" applyAlignment="0"/>
    <xf numFmtId="180" fontId="19" fillId="63" borderId="0" applyBorder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2" fontId="34" fillId="66" borderId="18"/>
    <xf numFmtId="180" fontId="34" fillId="66" borderId="18"/>
    <xf numFmtId="183" fontId="34" fillId="66" borderId="18"/>
    <xf numFmtId="180" fontId="34" fillId="66" borderId="18"/>
    <xf numFmtId="184" fontId="34" fillId="66" borderId="18"/>
    <xf numFmtId="180" fontId="34" fillId="66" borderId="18"/>
    <xf numFmtId="180" fontId="34" fillId="66" borderId="18"/>
    <xf numFmtId="14" fontId="34" fillId="66" borderId="18"/>
    <xf numFmtId="185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6" fontId="39" fillId="68" borderId="23" applyNumberFormat="0" applyAlignment="0" applyProtection="0"/>
    <xf numFmtId="173" fontId="40" fillId="0" borderId="0" applyBorder="0">
      <alignment horizontal="right"/>
    </xf>
    <xf numFmtId="173" fontId="40" fillId="0" borderId="24" applyAlignment="0">
      <alignment horizontal="right"/>
    </xf>
    <xf numFmtId="41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7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9" fontId="35" fillId="0" borderId="0" applyFont="0" applyFill="0" applyBorder="0" applyAlignment="0" applyProtection="0"/>
    <xf numFmtId="190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1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8" fontId="19" fillId="0" borderId="0" applyFill="0" applyBorder="0" applyAlignment="0" applyProtection="0"/>
    <xf numFmtId="6" fontId="19" fillId="0" borderId="0" applyFill="0" applyBorder="0" applyAlignment="0" applyProtection="0"/>
    <xf numFmtId="17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2" fontId="19" fillId="0" borderId="0" applyFont="0" applyFill="0" applyBorder="0" applyAlignment="0" applyProtection="0"/>
    <xf numFmtId="176" fontId="49" fillId="0" borderId="0" applyNumberFormat="0" applyFill="0" applyBorder="0" applyAlignment="0" applyProtection="0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4" fontId="19" fillId="0" borderId="0"/>
    <xf numFmtId="0" fontId="19" fillId="0" borderId="0">
      <alignment vertical="top" wrapText="1"/>
    </xf>
    <xf numFmtId="176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5" fontId="34" fillId="72" borderId="18"/>
    <xf numFmtId="180" fontId="34" fillId="72" borderId="18"/>
    <xf numFmtId="195" fontId="34" fillId="72" borderId="18"/>
    <xf numFmtId="195" fontId="34" fillId="72" borderId="18"/>
    <xf numFmtId="182" fontId="34" fillId="72" borderId="18"/>
    <xf numFmtId="0" fontId="34" fillId="72" borderId="18" applyNumberFormat="0" applyAlignment="0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2" fontId="34" fillId="72" borderId="17"/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5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6" fontId="58" fillId="0" borderId="30" applyNumberFormat="0" applyFill="0" applyAlignment="0" applyProtection="0"/>
    <xf numFmtId="0" fontId="40" fillId="77" borderId="0" applyFont="0"/>
    <xf numFmtId="176" fontId="59" fillId="0" borderId="31" applyNumberFormat="0" applyFill="0" applyAlignment="0" applyProtection="0"/>
    <xf numFmtId="176" fontId="60" fillId="0" borderId="32" applyNumberFormat="0" applyFill="0" applyAlignment="0" applyProtection="0"/>
    <xf numFmtId="176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0" fontId="19" fillId="82" borderId="0" applyBorder="0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2" fontId="34" fillId="83" borderId="17">
      <protection locked="0"/>
    </xf>
    <xf numFmtId="195" fontId="34" fillId="83" borderId="18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34" fillId="83" borderId="17">
      <protection locked="0"/>
    </xf>
    <xf numFmtId="195" fontId="34" fillId="83" borderId="18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164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6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16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7" fontId="19" fillId="83" borderId="0">
      <alignment horizontal="center"/>
    </xf>
    <xf numFmtId="198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6" fontId="76" fillId="91" borderId="0" applyNumberFormat="0" applyBorder="0" applyAlignment="0" applyProtection="0"/>
    <xf numFmtId="0" fontId="76" fillId="91" borderId="0" applyNumberFormat="0" applyBorder="0" applyAlignment="0" applyProtection="0"/>
    <xf numFmtId="199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6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6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6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0" fontId="44" fillId="70" borderId="0" applyNumberFormat="0" applyFont="0" applyBorder="0" applyAlignment="0">
      <alignment horizontal="left"/>
      <protection locked="0"/>
    </xf>
    <xf numFmtId="0" fontId="19" fillId="72" borderId="0"/>
    <xf numFmtId="176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41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0" fontId="87" fillId="57" borderId="18">
      <alignment horizontal="center" vertical="center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0" fontId="42" fillId="72" borderId="0"/>
    <xf numFmtId="173" fontId="19" fillId="86" borderId="0" applyBorder="0">
      <protection locked="0"/>
    </xf>
    <xf numFmtId="202" fontId="40" fillId="73" borderId="0" applyNumberFormat="0" applyFont="0" applyBorder="0" applyAlignment="0"/>
    <xf numFmtId="203" fontId="35" fillId="0" borderId="0" applyNumberFormat="0" applyFill="0" applyBorder="0" applyAlignment="0" applyProtection="0">
      <alignment horizontal="left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5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4" fontId="19" fillId="0" borderId="0" applyFill="0" applyBorder="0" applyAlignment="0" applyProtection="0">
      <alignment wrapText="1"/>
    </xf>
    <xf numFmtId="205" fontId="19" fillId="0" borderId="0" applyFill="0" applyBorder="0" applyAlignment="0" applyProtection="0">
      <alignment wrapText="1"/>
    </xf>
    <xf numFmtId="190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5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174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0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0" fontId="103" fillId="85" borderId="18" applyProtection="0">
      <alignment horizontal="center" vertical="center"/>
    </xf>
    <xf numFmtId="176" fontId="104" fillId="0" borderId="46" applyNumberFormat="0" applyFill="0" applyAlignment="0" applyProtection="0"/>
    <xf numFmtId="173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66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6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6" fontId="35" fillId="0" borderId="0" applyFont="0" applyFill="0" applyBorder="0" applyAlignment="0" applyProtection="0"/>
    <xf numFmtId="207" fontId="35" fillId="0" borderId="0" applyFont="0" applyFill="0" applyBorder="0" applyAlignment="0" applyProtection="0"/>
    <xf numFmtId="0" fontId="109" fillId="0" borderId="0"/>
    <xf numFmtId="0" fontId="110" fillId="0" borderId="0"/>
    <xf numFmtId="169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208" fontId="111" fillId="0" borderId="0" applyFont="0" applyFill="0" applyBorder="0" applyAlignment="0" applyProtection="0"/>
    <xf numFmtId="209" fontId="111" fillId="0" borderId="0" applyFont="0" applyFill="0" applyBorder="0" applyAlignment="0" applyProtection="0"/>
    <xf numFmtId="0" fontId="24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6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6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6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6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6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6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6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6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6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6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76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76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41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9" fillId="0" borderId="0"/>
    <xf numFmtId="164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2" fontId="19" fillId="0" borderId="0"/>
    <xf numFmtId="44" fontId="19" fillId="0" borderId="0"/>
    <xf numFmtId="0" fontId="19" fillId="71" borderId="0"/>
    <xf numFmtId="0" fontId="19" fillId="71" borderId="0"/>
    <xf numFmtId="8" fontId="19" fillId="0" borderId="0" applyFill="0" applyBorder="0" applyAlignment="0" applyProtection="0"/>
    <xf numFmtId="8" fontId="19" fillId="0" borderId="0" applyFill="0" applyBorder="0" applyAlignment="0" applyProtection="0"/>
    <xf numFmtId="6" fontId="19" fillId="0" borderId="0" applyFill="0" applyBorder="0" applyAlignment="0" applyProtection="0"/>
    <xf numFmtId="6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0" fontId="112" fillId="0" borderId="0" applyFont="0" applyFill="0" applyBorder="0" applyAlignment="0" applyProtection="0"/>
    <xf numFmtId="210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76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76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13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198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6" fontId="18" fillId="0" borderId="0"/>
    <xf numFmtId="0" fontId="19" fillId="0" borderId="0" applyFont="0"/>
    <xf numFmtId="211" fontId="18" fillId="0" borderId="0"/>
    <xf numFmtId="176" fontId="18" fillId="0" borderId="0"/>
    <xf numFmtId="211" fontId="18" fillId="0" borderId="0"/>
    <xf numFmtId="211" fontId="18" fillId="0" borderId="0"/>
    <xf numFmtId="211" fontId="18" fillId="0" borderId="0"/>
    <xf numFmtId="176" fontId="18" fillId="0" borderId="0"/>
    <xf numFmtId="176" fontId="18" fillId="0" borderId="0"/>
    <xf numFmtId="211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6" fontId="22" fillId="0" borderId="0"/>
    <xf numFmtId="211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6" fontId="22" fillId="0" borderId="0"/>
    <xf numFmtId="211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1" fontId="22" fillId="0" borderId="0"/>
    <xf numFmtId="211" fontId="22" fillId="0" borderId="0"/>
    <xf numFmtId="0" fontId="19" fillId="0" borderId="0"/>
    <xf numFmtId="0" fontId="19" fillId="0" borderId="0"/>
    <xf numFmtId="176" fontId="22" fillId="0" borderId="0"/>
    <xf numFmtId="176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6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6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6" fontId="2" fillId="0" borderId="0"/>
    <xf numFmtId="176" fontId="2" fillId="0" borderId="0"/>
    <xf numFmtId="176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18" fillId="0" borderId="0"/>
    <xf numFmtId="0" fontId="19" fillId="0" borderId="0"/>
    <xf numFmtId="176" fontId="18" fillId="0" borderId="0"/>
    <xf numFmtId="176" fontId="18" fillId="0" borderId="0"/>
    <xf numFmtId="176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176" fontId="22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1" fontId="22" fillId="0" borderId="0"/>
    <xf numFmtId="176" fontId="22" fillId="0" borderId="0"/>
    <xf numFmtId="211" fontId="22" fillId="0" borderId="0"/>
    <xf numFmtId="211" fontId="22" fillId="0" borderId="0"/>
    <xf numFmtId="211" fontId="22" fillId="0" borderId="0"/>
    <xf numFmtId="176" fontId="22" fillId="0" borderId="0"/>
    <xf numFmtId="176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173" fontId="19" fillId="86" borderId="0" applyBorder="0">
      <protection locked="0"/>
    </xf>
    <xf numFmtId="173" fontId="19" fillId="86" borderId="0" applyBorder="0">
      <protection locked="0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6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5" fontId="34" fillId="72" borderId="18"/>
    <xf numFmtId="195" fontId="34" fillId="72" borderId="18"/>
    <xf numFmtId="195" fontId="34" fillId="72" borderId="18"/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7" fontId="26" fillId="57" borderId="18">
      <alignment horizontal="center" vertical="top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178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181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82" fontId="34" fillId="66" borderId="18"/>
    <xf numFmtId="176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76" fontId="36" fillId="64" borderId="20" applyNumberFormat="0" applyAlignment="0" applyProtection="0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76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180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86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18">
      <alignment horizontal="right" vertical="center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72" fontId="34" fillId="67" borderId="21">
      <alignment horizontal="right" vertical="top"/>
    </xf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180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93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5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80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182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95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17"/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172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96" fontId="34" fillId="83" borderId="17"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178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82" fontId="34" fillId="83" borderId="17">
      <protection locked="0"/>
    </xf>
    <xf numFmtId="176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76" fontId="48" fillId="44" borderId="20" applyNumberFormat="0" applyAlignment="0" applyProtection="0"/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76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83" fontId="19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195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185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172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6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176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6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164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176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0" fontId="87" fillId="57" borderId="18">
      <alignment horizontal="center" vertical="center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1" fontId="19" fillId="62" borderId="18">
      <alignment vertical="top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200" fontId="87" fillId="57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181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176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173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6" fontId="19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5" fillId="0" borderId="0" xfId="4"/>
    <xf numFmtId="4" fontId="5" fillId="0" borderId="0" xfId="4" applyNumberFormat="1"/>
    <xf numFmtId="0" fontId="5" fillId="0" borderId="0" xfId="4" applyAlignment="1">
      <alignment horizontal="left"/>
    </xf>
    <xf numFmtId="0" fontId="5" fillId="0" borderId="0" xfId="4" applyFont="1"/>
    <xf numFmtId="4" fontId="5" fillId="3" borderId="0" xfId="4" applyNumberFormat="1" applyFill="1"/>
  </cellXfs>
  <cellStyles count="8556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Aug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63.407367708336" createdVersion="6" refreshedVersion="6" minRefreshableVersion="3" recordCount="72" xr:uid="{64B89CBF-6244-43BB-8026-6378F345ED69}">
  <cacheSource type="worksheet">
    <worksheetSource ref="F1:K73" sheet="Sheet5" r:id="rId2"/>
  </cacheSource>
  <cacheFields count="6">
    <cacheField name="Facility" numFmtId="0">
      <sharedItems count="71">
        <s v="ADIF1"/>
        <s v="AGBF1"/>
        <s v="AGBF2"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KOG1"/>
        <s v="OTUF1_G"/>
        <s v="RUMF1_G"/>
        <s v="SOKF1_G"/>
        <s v="SOKG1_G"/>
        <s v="UMUF1_G"/>
        <s v="UBIF1_G"/>
        <s v="GBRDG"/>
        <s v="EA_G"/>
      </sharedItems>
    </cacheField>
    <cacheField name="Product" numFmtId="0">
      <sharedItems count="3">
        <s v="oil"/>
        <s v="NOV"/>
        <s v="Gas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NOV"/>
        <s v="Otumara"/>
        <s v="North Bank "/>
        <s v="Imo River/Okoloma"/>
        <s v="Soku"/>
        <s v="EA"/>
      </sharedItems>
    </cacheField>
    <cacheField name="Asset" numFmtId="0">
      <sharedItems count="4">
        <s v="Central East"/>
        <s v="Land"/>
        <s v="West"/>
        <s v="NOV"/>
      </sharedItems>
    </cacheField>
    <cacheField name="Actual" numFmtId="4">
      <sharedItems containsString="0" containsBlank="1" containsNumber="1" minValue="0" maxValue="36085254.999806099"/>
    </cacheField>
    <cacheField name="Plan" numFmtId="4">
      <sharedItems containsSemiMixedTypes="0" containsString="0" containsNumber="1" minValue="0" maxValue="45207755.142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n v="6606.896552910016"/>
    <n v="129882.52899999999"/>
  </r>
  <r>
    <x v="1"/>
    <x v="0"/>
    <x v="1"/>
    <x v="1"/>
    <n v="129428.97732416951"/>
    <n v="136319.52710000001"/>
  </r>
  <r>
    <x v="2"/>
    <x v="0"/>
    <x v="1"/>
    <x v="1"/>
    <n v="429870.96573304402"/>
    <n v="529616.83400000003"/>
  </r>
  <r>
    <x v="3"/>
    <x v="0"/>
    <x v="2"/>
    <x v="1"/>
    <n v="128810.6792968587"/>
    <n v="97743.310000000012"/>
  </r>
  <r>
    <x v="4"/>
    <x v="0"/>
    <x v="3"/>
    <x v="0"/>
    <n v="0"/>
    <n v="682462.8944799999"/>
  </r>
  <r>
    <x v="5"/>
    <x v="0"/>
    <x v="4"/>
    <x v="2"/>
    <n v="0"/>
    <n v="341900.86"/>
  </r>
  <r>
    <x v="6"/>
    <x v="0"/>
    <x v="5"/>
    <x v="0"/>
    <n v="68951.894307769049"/>
    <n v="240191.44100000005"/>
  </r>
  <r>
    <x v="7"/>
    <x v="0"/>
    <x v="5"/>
    <x v="0"/>
    <n v="3959.1852710257835"/>
    <n v="2489.703"/>
  </r>
  <r>
    <x v="8"/>
    <x v="0"/>
    <x v="6"/>
    <x v="0"/>
    <n v="0"/>
    <n v="207321.49"/>
  </r>
  <r>
    <x v="9"/>
    <x v="1"/>
    <x v="7"/>
    <x v="3"/>
    <n v="10608.588064526026"/>
    <n v="0"/>
  </r>
  <r>
    <x v="9"/>
    <x v="1"/>
    <x v="7"/>
    <x v="3"/>
    <n v="70316.429222084262"/>
    <n v="0"/>
  </r>
  <r>
    <x v="10"/>
    <x v="0"/>
    <x v="8"/>
    <x v="2"/>
    <n v="323574.02116392128"/>
    <n v="234029.54"/>
  </r>
  <r>
    <x v="11"/>
    <x v="0"/>
    <x v="0"/>
    <x v="0"/>
    <n v="0"/>
    <n v="59836.51"/>
  </r>
  <r>
    <x v="12"/>
    <x v="0"/>
    <x v="9"/>
    <x v="2"/>
    <n v="303887.39918800775"/>
    <n v="672704.95999999985"/>
  </r>
  <r>
    <x v="13"/>
    <x v="0"/>
    <x v="9"/>
    <x v="2"/>
    <n v="204416.40779408725"/>
    <n v="248849.71"/>
  </r>
  <r>
    <x v="14"/>
    <x v="0"/>
    <x v="9"/>
    <x v="2"/>
    <n v="233444.18207542298"/>
    <n v="216868.37400000001"/>
  </r>
  <r>
    <x v="15"/>
    <x v="0"/>
    <x v="0"/>
    <x v="0"/>
    <n v="952984.15742006816"/>
    <n v="1687826.7235400002"/>
  </r>
  <r>
    <x v="16"/>
    <x v="0"/>
    <x v="10"/>
    <x v="1"/>
    <n v="160144.65543119301"/>
    <n v="221738.44300000006"/>
  </r>
  <r>
    <x v="17"/>
    <x v="0"/>
    <x v="10"/>
    <x v="1"/>
    <n v="0"/>
    <n v="62424.08"/>
  </r>
  <r>
    <x v="18"/>
    <x v="0"/>
    <x v="10"/>
    <x v="1"/>
    <n v="0"/>
    <n v="136778.60300000003"/>
  </r>
  <r>
    <x v="19"/>
    <x v="0"/>
    <x v="10"/>
    <x v="1"/>
    <n v="10489.74741012487"/>
    <n v="30449.439999999995"/>
  </r>
  <r>
    <x v="20"/>
    <x v="0"/>
    <x v="0"/>
    <x v="0"/>
    <n v="12567.7874412486"/>
    <n v="29768.37"/>
  </r>
  <r>
    <x v="21"/>
    <x v="0"/>
    <x v="10"/>
    <x v="1"/>
    <n v="13890.456875841941"/>
    <n v="39717.200000000004"/>
  </r>
  <r>
    <x v="22"/>
    <x v="0"/>
    <x v="6"/>
    <x v="0"/>
    <n v="54993.207025360287"/>
    <n v="101154.519"/>
  </r>
  <r>
    <x v="23"/>
    <x v="0"/>
    <x v="1"/>
    <x v="1"/>
    <n v="0"/>
    <n v="34902.589999999997"/>
  </r>
  <r>
    <x v="24"/>
    <x v="0"/>
    <x v="1"/>
    <x v="1"/>
    <n v="124994.07459277489"/>
    <n v="138919.83500000002"/>
  </r>
  <r>
    <x v="25"/>
    <x v="0"/>
    <x v="1"/>
    <x v="1"/>
    <n v="12951.792635111709"/>
    <n v="33513.443184399999"/>
  </r>
  <r>
    <x v="26"/>
    <x v="0"/>
    <x v="10"/>
    <x v="1"/>
    <n v="140080.70585852375"/>
    <n v="95884.872400000007"/>
  </r>
  <r>
    <x v="27"/>
    <x v="0"/>
    <x v="4"/>
    <x v="2"/>
    <n v="0"/>
    <n v="141416.73000000001"/>
  </r>
  <r>
    <x v="28"/>
    <x v="0"/>
    <x v="8"/>
    <x v="2"/>
    <n v="383518.4943285897"/>
    <n v="478765.98399999994"/>
  </r>
  <r>
    <x v="29"/>
    <x v="0"/>
    <x v="2"/>
    <x v="1"/>
    <n v="7446.2941172364799"/>
    <n v="73825.88"/>
  </r>
  <r>
    <x v="30"/>
    <x v="0"/>
    <x v="11"/>
    <x v="0"/>
    <n v="64863.492082521348"/>
    <n v="138659.125"/>
  </r>
  <r>
    <x v="31"/>
    <x v="0"/>
    <x v="11"/>
    <x v="0"/>
    <n v="695470.28193737543"/>
    <n v="121332.44999999991"/>
  </r>
  <r>
    <x v="32"/>
    <x v="0"/>
    <x v="4"/>
    <x v="2"/>
    <n v="0"/>
    <n v="198044.29359999995"/>
  </r>
  <r>
    <x v="33"/>
    <x v="0"/>
    <x v="0"/>
    <x v="0"/>
    <n v="0"/>
    <n v="167478.77100000001"/>
  </r>
  <r>
    <x v="34"/>
    <x v="0"/>
    <x v="1"/>
    <x v="1"/>
    <n v="43265.680683562568"/>
    <n v="40562.26"/>
  </r>
  <r>
    <x v="35"/>
    <x v="0"/>
    <x v="12"/>
    <x v="2"/>
    <n v="793201"/>
    <n v="743164.42624645005"/>
  </r>
  <r>
    <x v="36"/>
    <x v="2"/>
    <x v="0"/>
    <x v="0"/>
    <n v="0"/>
    <n v="36113.418999999994"/>
  </r>
  <r>
    <x v="37"/>
    <x v="2"/>
    <x v="1"/>
    <x v="1"/>
    <n v="62075.67921410429"/>
    <n v="93972.074130000008"/>
  </r>
  <r>
    <x v="38"/>
    <x v="2"/>
    <x v="1"/>
    <x v="1"/>
    <n v="277315.82408137061"/>
    <n v="879716.29499999993"/>
  </r>
  <r>
    <x v="39"/>
    <x v="2"/>
    <x v="1"/>
    <x v="1"/>
    <n v="382490.47552357998"/>
    <n v="0"/>
  </r>
  <r>
    <x v="40"/>
    <x v="2"/>
    <x v="2"/>
    <x v="1"/>
    <n v="0"/>
    <n v="141122.23000000001"/>
  </r>
  <r>
    <x v="41"/>
    <x v="2"/>
    <x v="3"/>
    <x v="0"/>
    <n v="0"/>
    <n v="183878.45572490001"/>
  </r>
  <r>
    <x v="42"/>
    <x v="2"/>
    <x v="4"/>
    <x v="2"/>
    <n v="0"/>
    <n v="0"/>
  </r>
  <r>
    <x v="43"/>
    <x v="2"/>
    <x v="5"/>
    <x v="0"/>
    <n v="100045.52905001704"/>
    <n v="198730.11899999998"/>
  </r>
  <r>
    <x v="44"/>
    <x v="2"/>
    <x v="5"/>
    <x v="0"/>
    <n v="9037221.6719803829"/>
    <n v="5553123"/>
  </r>
  <r>
    <x v="45"/>
    <x v="2"/>
    <x v="6"/>
    <x v="0"/>
    <n v="0"/>
    <n v="68771.33"/>
  </r>
  <r>
    <x v="46"/>
    <x v="2"/>
    <x v="8"/>
    <x v="2"/>
    <n v="0"/>
    <n v="94225.647000000026"/>
  </r>
  <r>
    <x v="47"/>
    <x v="2"/>
    <x v="0"/>
    <x v="0"/>
    <n v="0"/>
    <n v="88483.3"/>
  </r>
  <r>
    <x v="48"/>
    <x v="2"/>
    <x v="9"/>
    <x v="2"/>
    <n v="0"/>
    <n v="179015.57600000003"/>
  </r>
  <r>
    <x v="49"/>
    <x v="2"/>
    <x v="9"/>
    <x v="2"/>
    <n v="0"/>
    <n v="37988.237000000001"/>
  </r>
  <r>
    <x v="50"/>
    <x v="2"/>
    <x v="9"/>
    <x v="2"/>
    <n v="0"/>
    <n v="33256.954999999994"/>
  </r>
  <r>
    <x v="51"/>
    <x v="2"/>
    <x v="0"/>
    <x v="0"/>
    <n v="36085254.999806099"/>
    <n v="45207755.142000005"/>
  </r>
  <r>
    <x v="52"/>
    <x v="2"/>
    <x v="10"/>
    <x v="1"/>
    <n v="19410.551169734023"/>
    <n v="75526.074999999997"/>
  </r>
  <r>
    <x v="53"/>
    <x v="2"/>
    <x v="10"/>
    <x v="1"/>
    <n v="0"/>
    <n v="11085.476000000001"/>
  </r>
  <r>
    <x v="54"/>
    <x v="2"/>
    <x v="10"/>
    <x v="1"/>
    <n v="0"/>
    <n v="46667.771999999997"/>
  </r>
  <r>
    <x v="55"/>
    <x v="2"/>
    <x v="10"/>
    <x v="1"/>
    <n v="0"/>
    <n v="21887.519"/>
  </r>
  <r>
    <x v="56"/>
    <x v="2"/>
    <x v="0"/>
    <x v="0"/>
    <n v="0"/>
    <n v="28641.829999999998"/>
  </r>
  <r>
    <x v="57"/>
    <x v="2"/>
    <x v="10"/>
    <x v="1"/>
    <n v="27676.617405751087"/>
    <n v="202593.99"/>
  </r>
  <r>
    <x v="58"/>
    <x v="2"/>
    <x v="6"/>
    <x v="0"/>
    <n v="0"/>
    <n v="17186.028000000002"/>
  </r>
  <r>
    <x v="59"/>
    <x v="2"/>
    <x v="1"/>
    <x v="1"/>
    <n v="0"/>
    <n v="20324.436999999998"/>
  </r>
  <r>
    <x v="60"/>
    <x v="2"/>
    <x v="1"/>
    <x v="1"/>
    <n v="244120.15186814443"/>
    <n v="0"/>
  </r>
  <r>
    <x v="61"/>
    <x v="2"/>
    <x v="1"/>
    <x v="1"/>
    <n v="250800.94549654704"/>
    <n v="244410.19999999998"/>
  </r>
  <r>
    <x v="62"/>
    <x v="2"/>
    <x v="10"/>
    <x v="1"/>
    <n v="1201869"/>
    <n v="295817.19"/>
  </r>
  <r>
    <x v="63"/>
    <x v="2"/>
    <x v="8"/>
    <x v="2"/>
    <n v="73300.520300142802"/>
    <n v="68144.69289999998"/>
  </r>
  <r>
    <x v="64"/>
    <x v="2"/>
    <x v="2"/>
    <x v="1"/>
    <n v="0"/>
    <n v="16893.171000000002"/>
  </r>
  <r>
    <x v="65"/>
    <x v="2"/>
    <x v="11"/>
    <x v="0"/>
    <n v="0"/>
    <n v="123201.75"/>
  </r>
  <r>
    <x v="66"/>
    <x v="2"/>
    <x v="11"/>
    <x v="0"/>
    <n v="12494740.1984023"/>
    <n v="5376857"/>
  </r>
  <r>
    <x v="67"/>
    <x v="2"/>
    <x v="1"/>
    <x v="1"/>
    <n v="0"/>
    <n v="9201.1409999999996"/>
  </r>
  <r>
    <x v="68"/>
    <x v="2"/>
    <x v="0"/>
    <x v="0"/>
    <m/>
    <n v="55136.631000000001"/>
  </r>
  <r>
    <x v="69"/>
    <x v="2"/>
    <x v="0"/>
    <x v="0"/>
    <m/>
    <n v="589000"/>
  </r>
  <r>
    <x v="70"/>
    <x v="2"/>
    <x v="12"/>
    <x v="2"/>
    <n v="0"/>
    <n v="112833.62336230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CD54-1E18-4F05-8167-C105063B1DF0}" name="PivotTable3" cacheId="3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1" firstHeaderRow="1" firstDataRow="3" firstDataCol="3"/>
  <pivotFields count="6">
    <pivotField axis="axisRow" showAll="0">
      <items count="72">
        <item x="9"/>
        <item x="0"/>
        <item x="36"/>
        <item x="1"/>
        <item x="37"/>
        <item x="2"/>
        <item x="38"/>
        <item x="39"/>
        <item x="3"/>
        <item x="40"/>
        <item x="4"/>
        <item x="41"/>
        <item x="5"/>
        <item x="42"/>
        <item x="6"/>
        <item x="43"/>
        <item x="7"/>
        <item x="44"/>
        <item x="8"/>
        <item x="45"/>
        <item x="35"/>
        <item x="70"/>
        <item x="10"/>
        <item x="46"/>
        <item x="12"/>
        <item x="48"/>
        <item x="11"/>
        <item x="47"/>
        <item x="69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13"/>
        <item x="49"/>
        <item x="21"/>
        <item x="57"/>
        <item x="22"/>
        <item x="58"/>
        <item x="24"/>
        <item x="60"/>
        <item x="61"/>
        <item x="23"/>
        <item x="59"/>
        <item x="25"/>
        <item x="26"/>
        <item x="62"/>
        <item x="27"/>
        <item x="28"/>
        <item x="63"/>
        <item x="29"/>
        <item x="64"/>
        <item x="30"/>
        <item x="65"/>
        <item x="31"/>
        <item x="66"/>
        <item x="32"/>
        <item x="33"/>
        <item x="34"/>
        <item x="67"/>
        <item x="14"/>
        <item x="50"/>
        <item x="68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Row" outline="0" showAll="0">
      <items count="14">
        <item x="7"/>
        <item x="1"/>
        <item x="5"/>
        <item x="12"/>
        <item x="0"/>
        <item x="10"/>
        <item x="9"/>
        <item x="6"/>
        <item x="8"/>
        <item x="2"/>
        <item x="11"/>
        <item x="3"/>
        <item x="4"/>
        <item t="default"/>
      </items>
    </pivotField>
    <pivotField axis="axisRow" outline="0" showAll="0">
      <items count="5">
        <item h="1" x="3"/>
        <item x="0"/>
        <item x="1"/>
        <item x="2"/>
        <item t="default"/>
      </items>
    </pivotField>
    <pivotField dataField="1" showAll="0"/>
    <pivotField dataField="1" numFmtId="4" showAll="0"/>
  </pivotFields>
  <rowFields count="3">
    <field x="3"/>
    <field x="2"/>
    <field x="0"/>
  </rowFields>
  <rowItems count="86">
    <i>
      <x v="1"/>
      <x v="2"/>
      <x v="14"/>
    </i>
    <i r="2">
      <x v="15"/>
    </i>
    <i r="2">
      <x v="16"/>
    </i>
    <i r="2">
      <x v="17"/>
    </i>
    <i t="default" r="1">
      <x v="2"/>
    </i>
    <i r="1">
      <x v="4"/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65"/>
    </i>
    <i r="2">
      <x v="70"/>
    </i>
    <i t="default" r="1">
      <x v="4"/>
    </i>
    <i r="1">
      <x v="7"/>
      <x v="18"/>
    </i>
    <i r="2">
      <x v="19"/>
    </i>
    <i r="2">
      <x v="45"/>
    </i>
    <i r="2">
      <x v="46"/>
    </i>
    <i t="default" r="1">
      <x v="7"/>
    </i>
    <i r="1">
      <x v="10"/>
      <x v="60"/>
    </i>
    <i r="2">
      <x v="61"/>
    </i>
    <i r="2">
      <x v="62"/>
    </i>
    <i r="2">
      <x v="63"/>
    </i>
    <i t="default" r="1">
      <x v="10"/>
    </i>
    <i r="1">
      <x v="11"/>
      <x v="10"/>
    </i>
    <i r="2">
      <x v="11"/>
    </i>
    <i t="default" r="1">
      <x v="11"/>
    </i>
    <i t="default">
      <x v="1"/>
    </i>
    <i>
      <x v="2"/>
      <x v="1"/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66"/>
    </i>
    <i r="2">
      <x v="67"/>
    </i>
    <i t="default" r="1">
      <x v="1"/>
    </i>
    <i r="1">
      <x v="5"/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3"/>
    </i>
    <i r="2">
      <x v="54"/>
    </i>
    <i t="default" r="1">
      <x v="5"/>
    </i>
    <i r="1">
      <x v="9"/>
      <x v="8"/>
    </i>
    <i r="2">
      <x v="9"/>
    </i>
    <i r="2">
      <x v="58"/>
    </i>
    <i r="2">
      <x v="59"/>
    </i>
    <i t="default" r="1">
      <x v="9"/>
    </i>
    <i t="default">
      <x v="2"/>
    </i>
    <i>
      <x v="3"/>
      <x v="3"/>
      <x v="20"/>
    </i>
    <i r="2">
      <x v="21"/>
    </i>
    <i t="default" r="1">
      <x v="3"/>
    </i>
    <i r="1">
      <x v="6"/>
      <x v="24"/>
    </i>
    <i r="2">
      <x v="25"/>
    </i>
    <i r="2">
      <x v="41"/>
    </i>
    <i r="2">
      <x v="42"/>
    </i>
    <i r="2">
      <x v="68"/>
    </i>
    <i r="2">
      <x v="69"/>
    </i>
    <i t="default" r="1">
      <x v="6"/>
    </i>
    <i r="1">
      <x v="8"/>
      <x v="22"/>
    </i>
    <i r="2">
      <x v="23"/>
    </i>
    <i r="2">
      <x v="56"/>
    </i>
    <i r="2">
      <x v="57"/>
    </i>
    <i t="default" r="1">
      <x v="8"/>
    </i>
    <i r="1">
      <x v="12"/>
      <x v="12"/>
    </i>
    <i r="2">
      <x v="13"/>
    </i>
    <i r="2">
      <x v="55"/>
    </i>
    <i r="2">
      <x v="64"/>
    </i>
    <i t="default" r="1">
      <x v="12"/>
    </i>
    <i t="default">
      <x v="3"/>
    </i>
    <i t="grand">
      <x/>
    </i>
  </rowItems>
  <colFields count="2">
    <field x="1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Sum of Actual" fld="4" baseField="0" baseItem="0"/>
    <dataField name="Sum of Plan" fld="5" baseField="0" baseItem="0"/>
  </dataFields>
  <formats count="7">
    <format dxfId="0">
      <pivotArea outline="0" collapsedLevelsAreSubtotals="1" fieldPosition="0"/>
    </format>
    <format dxfId="1">
      <pivotArea field="1" type="button" dataOnly="0" labelOnly="1" outline="0" axis="axisCol" fieldPosition="0"/>
    </format>
    <format dxfId="2">
      <pivotArea field="-2" type="button" dataOnly="0" labelOnly="1" outline="0" axis="axisCol" fieldPosition="1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selection activeCell="J37" sqref="J37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'Aug Production Summary by Asset'!I72/31/1000</f>
        <v>1.6140830243080628</v>
      </c>
      <c r="J6" t="s">
        <v>9</v>
      </c>
      <c r="K6" s="6" t="s">
        <v>8</v>
      </c>
      <c r="L6" s="12"/>
      <c r="M6" t="s">
        <v>9</v>
      </c>
      <c r="O6" s="6" t="s">
        <v>8</v>
      </c>
      <c r="P6" s="12"/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50036.573753549943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0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2573380.9881450734</v>
      </c>
      <c r="K8" s="6" t="s">
        <v>12</v>
      </c>
      <c r="L8" s="15">
        <f>+L7*L4*5.8</f>
        <v>0</v>
      </c>
      <c r="O8" s="6" t="s">
        <v>12</v>
      </c>
      <c r="P8" s="15">
        <f>+P7*P4*5.8</f>
        <v>0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-514676.19762901473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>
        <v>0</v>
      </c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-209953.46346989556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1848751.3270461631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-1571438.6279892386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277312.69905692455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0</v>
      </c>
    </row>
    <row r="17" spans="1:17" ht="15" thickTop="1"/>
    <row r="18" spans="1:17" ht="15" thickBot="1">
      <c r="A18" t="s">
        <v>31</v>
      </c>
      <c r="I18" s="26">
        <f>I16-I12</f>
        <v>487266.16252682009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487266.16252682009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146179.84875804602</v>
      </c>
      <c r="K23" t="s">
        <v>34</v>
      </c>
      <c r="L23" s="29">
        <f>L18*0.3</f>
        <v>0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146179.84875804602</v>
      </c>
    </row>
    <row r="31" spans="1:17">
      <c r="I31" s="27"/>
      <c r="J31" s="27"/>
      <c r="L31" s="27"/>
    </row>
    <row r="32" spans="1:17">
      <c r="I32" s="27"/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88CB-B6F5-4057-904C-97CCAC73FD2B}">
  <dimension ref="A3:O91"/>
  <sheetViews>
    <sheetView topLeftCell="A49" workbookViewId="0">
      <selection activeCell="A22" sqref="A22"/>
    </sheetView>
  </sheetViews>
  <sheetFormatPr defaultRowHeight="12.5"/>
  <cols>
    <col min="1" max="1" width="16.36328125" style="32" bestFit="1" customWidth="1"/>
    <col min="2" max="2" width="22.26953125" style="32" bestFit="1" customWidth="1"/>
    <col min="3" max="3" width="9.54296875" style="32" bestFit="1" customWidth="1"/>
    <col min="4" max="4" width="15.90625" style="33" bestFit="1" customWidth="1"/>
    <col min="5" max="5" width="12.453125" style="33" bestFit="1" customWidth="1"/>
    <col min="6" max="6" width="12.90625" style="33" bestFit="1" customWidth="1"/>
    <col min="7" max="7" width="11.453125" style="33" bestFit="1" customWidth="1"/>
    <col min="8" max="9" width="12.08984375" style="32" bestFit="1" customWidth="1"/>
    <col min="10" max="10" width="11.81640625" style="32" bestFit="1" customWidth="1"/>
    <col min="11" max="11" width="8.7265625" style="32"/>
    <col min="12" max="13" width="12.453125" style="32" bestFit="1" customWidth="1"/>
    <col min="14" max="14" width="11.453125" style="32" bestFit="1" customWidth="1"/>
    <col min="15" max="16384" width="8.7265625" style="32"/>
  </cols>
  <sheetData>
    <row r="3" spans="1:14">
      <c r="D3" s="33" t="s">
        <v>35</v>
      </c>
    </row>
    <row r="4" spans="1:14">
      <c r="D4" s="33" t="s">
        <v>36</v>
      </c>
      <c r="F4" s="33" t="s">
        <v>37</v>
      </c>
    </row>
    <row r="5" spans="1:14">
      <c r="A5" s="32" t="s">
        <v>38</v>
      </c>
      <c r="B5" s="32" t="s">
        <v>39</v>
      </c>
      <c r="C5" s="32" t="s">
        <v>40</v>
      </c>
      <c r="D5" s="33" t="s">
        <v>41</v>
      </c>
      <c r="E5" s="33" t="s">
        <v>42</v>
      </c>
      <c r="F5" s="33" t="s">
        <v>41</v>
      </c>
      <c r="G5" s="33" t="s">
        <v>42</v>
      </c>
    </row>
    <row r="6" spans="1:14">
      <c r="A6" s="34" t="s">
        <v>43</v>
      </c>
      <c r="B6" s="34" t="s">
        <v>44</v>
      </c>
      <c r="C6" s="34" t="s">
        <v>45</v>
      </c>
      <c r="F6" s="33">
        <v>68951.894307769049</v>
      </c>
      <c r="G6" s="33">
        <v>240191.44100000005</v>
      </c>
    </row>
    <row r="7" spans="1:14">
      <c r="C7" s="34" t="s">
        <v>46</v>
      </c>
      <c r="D7" s="33">
        <v>100045.52905001704</v>
      </c>
      <c r="E7" s="33">
        <v>198730.11899999998</v>
      </c>
      <c r="H7" s="35" t="s">
        <v>47</v>
      </c>
    </row>
    <row r="8" spans="1:14">
      <c r="C8" s="34" t="s">
        <v>48</v>
      </c>
      <c r="F8" s="33">
        <v>3959.1852710257835</v>
      </c>
      <c r="G8" s="33">
        <v>2489.703</v>
      </c>
      <c r="H8" s="35" t="s">
        <v>47</v>
      </c>
    </row>
    <row r="9" spans="1:14">
      <c r="C9" s="34" t="s">
        <v>49</v>
      </c>
      <c r="D9" s="33">
        <v>9037221.6719803829</v>
      </c>
      <c r="E9" s="33">
        <v>5553123</v>
      </c>
    </row>
    <row r="10" spans="1:14">
      <c r="B10" s="34" t="s">
        <v>50</v>
      </c>
      <c r="D10" s="33">
        <v>9137267.2010303997</v>
      </c>
      <c r="E10" s="33">
        <v>5751853.1189999999</v>
      </c>
      <c r="F10" s="33">
        <v>72911.07957879483</v>
      </c>
      <c r="G10" s="33">
        <v>242681.14400000006</v>
      </c>
      <c r="H10" s="36">
        <f>D10-E10</f>
        <v>3385414.0820303997</v>
      </c>
      <c r="I10" s="33">
        <f>F10-G10</f>
        <v>-169770.06442120523</v>
      </c>
      <c r="N10" s="33">
        <v>6994681.4484023005</v>
      </c>
    </row>
    <row r="11" spans="1:14">
      <c r="B11" s="34" t="s">
        <v>51</v>
      </c>
      <c r="C11" s="34" t="s">
        <v>52</v>
      </c>
      <c r="F11" s="33">
        <v>6606.896552910016</v>
      </c>
      <c r="G11" s="33">
        <v>129882.52899999999</v>
      </c>
    </row>
    <row r="12" spans="1:14">
      <c r="C12" s="34" t="s">
        <v>53</v>
      </c>
      <c r="D12" s="33">
        <v>0</v>
      </c>
      <c r="E12" s="33">
        <v>36113.418999999994</v>
      </c>
    </row>
    <row r="13" spans="1:14">
      <c r="C13" s="34" t="s">
        <v>54</v>
      </c>
      <c r="F13" s="33">
        <v>0</v>
      </c>
      <c r="G13" s="33">
        <v>59836.51</v>
      </c>
    </row>
    <row r="14" spans="1:14">
      <c r="C14" s="34" t="s">
        <v>55</v>
      </c>
      <c r="D14" s="33">
        <v>0</v>
      </c>
      <c r="E14" s="33">
        <v>88483.3</v>
      </c>
    </row>
    <row r="15" spans="1:14">
      <c r="C15" s="34" t="s">
        <v>56</v>
      </c>
      <c r="E15" s="33">
        <v>589000</v>
      </c>
    </row>
    <row r="16" spans="1:14">
      <c r="C16" s="34" t="s">
        <v>57</v>
      </c>
      <c r="F16" s="33">
        <v>952984.15742006816</v>
      </c>
      <c r="G16" s="33">
        <v>1687826.7235400002</v>
      </c>
    </row>
    <row r="17" spans="2:9">
      <c r="C17" s="34" t="s">
        <v>58</v>
      </c>
      <c r="D17" s="33">
        <v>36085254.999806099</v>
      </c>
      <c r="E17" s="33">
        <v>45207755.142000005</v>
      </c>
    </row>
    <row r="18" spans="2:9">
      <c r="C18" s="34" t="s">
        <v>59</v>
      </c>
      <c r="F18" s="33">
        <v>12567.7874412486</v>
      </c>
      <c r="G18" s="33">
        <v>29768.37</v>
      </c>
    </row>
    <row r="19" spans="2:9">
      <c r="C19" s="34" t="s">
        <v>60</v>
      </c>
      <c r="D19" s="33">
        <v>0</v>
      </c>
      <c r="E19" s="33">
        <v>28641.829999999998</v>
      </c>
      <c r="H19" s="35" t="s">
        <v>47</v>
      </c>
    </row>
    <row r="20" spans="2:9">
      <c r="C20" s="34" t="s">
        <v>61</v>
      </c>
      <c r="F20" s="33">
        <v>0</v>
      </c>
      <c r="G20" s="33">
        <v>167478.77100000001</v>
      </c>
    </row>
    <row r="21" spans="2:9">
      <c r="C21" s="34" t="s">
        <v>62</v>
      </c>
      <c r="E21" s="33">
        <v>55136.631000000001</v>
      </c>
    </row>
    <row r="22" spans="2:9">
      <c r="B22" s="34" t="s">
        <v>63</v>
      </c>
      <c r="D22" s="33">
        <v>36085254.999806099</v>
      </c>
      <c r="E22" s="33">
        <v>46005130.321999997</v>
      </c>
      <c r="F22" s="33">
        <v>972158.8414142268</v>
      </c>
      <c r="G22" s="33">
        <v>2074792.9035400001</v>
      </c>
      <c r="H22" s="33">
        <f>D22-E22</f>
        <v>-9919875.3221938983</v>
      </c>
      <c r="I22" s="33">
        <f>F22-G22</f>
        <v>-1102634.0621257732</v>
      </c>
    </row>
    <row r="23" spans="2:9">
      <c r="B23" s="34" t="s">
        <v>64</v>
      </c>
      <c r="C23" s="34" t="s">
        <v>65</v>
      </c>
      <c r="F23" s="33">
        <v>0</v>
      </c>
      <c r="G23" s="33">
        <v>207321.49</v>
      </c>
    </row>
    <row r="24" spans="2:9">
      <c r="C24" s="34" t="s">
        <v>66</v>
      </c>
      <c r="D24" s="33">
        <v>0</v>
      </c>
      <c r="E24" s="33">
        <v>68771.33</v>
      </c>
    </row>
    <row r="25" spans="2:9">
      <c r="C25" s="34" t="s">
        <v>67</v>
      </c>
      <c r="F25" s="33">
        <v>54993.207025360287</v>
      </c>
      <c r="G25" s="33">
        <v>101154.519</v>
      </c>
    </row>
    <row r="26" spans="2:9">
      <c r="C26" s="34" t="s">
        <v>68</v>
      </c>
      <c r="D26" s="33">
        <v>0</v>
      </c>
      <c r="E26" s="33">
        <v>17186.028000000002</v>
      </c>
    </row>
    <row r="27" spans="2:9">
      <c r="B27" s="34" t="s">
        <v>69</v>
      </c>
      <c r="D27" s="33">
        <v>0</v>
      </c>
      <c r="E27" s="33">
        <v>85957.358000000007</v>
      </c>
      <c r="F27" s="33">
        <v>54993.207025360287</v>
      </c>
      <c r="G27" s="33">
        <v>308476.00899999996</v>
      </c>
    </row>
    <row r="28" spans="2:9">
      <c r="B28" s="34" t="s">
        <v>70</v>
      </c>
      <c r="C28" s="34" t="s">
        <v>71</v>
      </c>
      <c r="F28" s="33">
        <v>64863.492082521348</v>
      </c>
      <c r="G28" s="33">
        <v>138659.125</v>
      </c>
      <c r="H28" s="35" t="s">
        <v>47</v>
      </c>
    </row>
    <row r="29" spans="2:9">
      <c r="C29" s="34" t="s">
        <v>72</v>
      </c>
      <c r="D29" s="33">
        <v>0</v>
      </c>
      <c r="E29" s="33">
        <v>123201.75</v>
      </c>
    </row>
    <row r="30" spans="2:9">
      <c r="C30" s="34" t="s">
        <v>73</v>
      </c>
      <c r="F30" s="33">
        <v>695470.28193737543</v>
      </c>
      <c r="G30" s="33">
        <v>121332.44999999991</v>
      </c>
      <c r="H30" s="35" t="s">
        <v>47</v>
      </c>
    </row>
    <row r="31" spans="2:9">
      <c r="C31" s="34" t="s">
        <v>74</v>
      </c>
      <c r="D31" s="33">
        <v>12494740.1984023</v>
      </c>
      <c r="E31" s="33">
        <v>5376857</v>
      </c>
    </row>
    <row r="32" spans="2:9">
      <c r="B32" s="34" t="s">
        <v>75</v>
      </c>
      <c r="D32" s="33">
        <v>12494740.1984023</v>
      </c>
      <c r="E32" s="33">
        <v>5500058.75</v>
      </c>
      <c r="F32" s="33">
        <v>760333.77401989675</v>
      </c>
      <c r="G32" s="33">
        <v>259991.5749999999</v>
      </c>
      <c r="H32" s="36">
        <f>D32-E32</f>
        <v>6994681.4484023005</v>
      </c>
      <c r="I32" s="33">
        <f>F32-G32</f>
        <v>500342.19901989686</v>
      </c>
    </row>
    <row r="33" spans="1:15">
      <c r="B33" s="34" t="s">
        <v>76</v>
      </c>
      <c r="C33" s="34" t="s">
        <v>77</v>
      </c>
      <c r="F33" s="33">
        <v>0</v>
      </c>
      <c r="G33" s="33">
        <v>682462.8944799999</v>
      </c>
    </row>
    <row r="34" spans="1:15">
      <c r="C34" s="34" t="s">
        <v>78</v>
      </c>
      <c r="D34" s="33">
        <v>0</v>
      </c>
      <c r="E34" s="33">
        <v>183878.45572490001</v>
      </c>
    </row>
    <row r="35" spans="1:15">
      <c r="B35" s="34" t="s">
        <v>79</v>
      </c>
      <c r="D35" s="33">
        <v>0</v>
      </c>
      <c r="E35" s="33">
        <v>183878.45572490001</v>
      </c>
      <c r="F35" s="33">
        <v>0</v>
      </c>
      <c r="G35" s="33">
        <v>682462.8944799999</v>
      </c>
      <c r="H35" s="33">
        <f>D35-E35</f>
        <v>-183878.45572490001</v>
      </c>
      <c r="I35" s="33">
        <f>F35-G35</f>
        <v>-682462.8944799999</v>
      </c>
    </row>
    <row r="36" spans="1:15">
      <c r="A36" s="34" t="s">
        <v>80</v>
      </c>
      <c r="D36" s="33">
        <v>57717262.399238795</v>
      </c>
      <c r="E36" s="33">
        <v>57526878.004724897</v>
      </c>
      <c r="F36" s="33">
        <v>1860396.9020382788</v>
      </c>
      <c r="G36" s="33">
        <v>3568404.5260200002</v>
      </c>
      <c r="L36" s="33">
        <f>D36-D35-D27-D15-D21-D14-D12</f>
        <v>57717262.399238795</v>
      </c>
      <c r="M36" s="33">
        <f>E36-E35-E27-E15-E14-E12</f>
        <v>56543445.471999995</v>
      </c>
      <c r="N36" s="33">
        <f>L36-M36</f>
        <v>1173816.9272387996</v>
      </c>
      <c r="O36" s="32">
        <f>N36/31</f>
        <v>37865.062168993536</v>
      </c>
    </row>
    <row r="37" spans="1:15">
      <c r="A37" s="34" t="s">
        <v>81</v>
      </c>
      <c r="B37" s="34" t="s">
        <v>82</v>
      </c>
      <c r="C37" s="34" t="s">
        <v>83</v>
      </c>
      <c r="F37" s="33">
        <v>129428.97732416951</v>
      </c>
      <c r="G37" s="33">
        <v>136319.52710000001</v>
      </c>
      <c r="L37" s="32">
        <f>421.879999823236*1000</f>
        <v>421879.99982323602</v>
      </c>
    </row>
    <row r="38" spans="1:15">
      <c r="C38" s="34" t="s">
        <v>84</v>
      </c>
      <c r="D38" s="33">
        <v>62075.67921410429</v>
      </c>
      <c r="E38" s="33">
        <v>93972.074130000008</v>
      </c>
      <c r="L38" s="33">
        <f>L36-L37</f>
        <v>57295382.39941556</v>
      </c>
      <c r="M38" s="33">
        <f>M36-M37</f>
        <v>56543445.471999995</v>
      </c>
    </row>
    <row r="39" spans="1:15">
      <c r="C39" s="34" t="s">
        <v>85</v>
      </c>
      <c r="F39" s="33">
        <v>429870.96573304402</v>
      </c>
      <c r="G39" s="33">
        <v>529616.83400000003</v>
      </c>
    </row>
    <row r="40" spans="1:15">
      <c r="C40" s="34" t="s">
        <v>86</v>
      </c>
      <c r="D40" s="33">
        <v>277315.82408137061</v>
      </c>
      <c r="E40" s="33">
        <v>879716.29499999993</v>
      </c>
    </row>
    <row r="41" spans="1:15">
      <c r="C41" s="34" t="s">
        <v>87</v>
      </c>
      <c r="D41" s="33">
        <v>382490.47552357998</v>
      </c>
      <c r="E41" s="33">
        <v>0</v>
      </c>
    </row>
    <row r="42" spans="1:15">
      <c r="C42" s="34" t="s">
        <v>88</v>
      </c>
      <c r="F42" s="33">
        <v>124994.07459277489</v>
      </c>
      <c r="G42" s="33">
        <v>138919.83500000002</v>
      </c>
    </row>
    <row r="43" spans="1:15">
      <c r="C43" s="34" t="s">
        <v>89</v>
      </c>
      <c r="D43" s="33">
        <v>244120.15186814443</v>
      </c>
      <c r="E43" s="33">
        <v>0</v>
      </c>
    </row>
    <row r="44" spans="1:15">
      <c r="C44" s="34" t="s">
        <v>90</v>
      </c>
      <c r="D44" s="33">
        <v>250800.94549654704</v>
      </c>
      <c r="E44" s="33">
        <v>244410.19999999998</v>
      </c>
    </row>
    <row r="45" spans="1:15">
      <c r="C45" s="34" t="s">
        <v>91</v>
      </c>
      <c r="F45" s="33">
        <v>0</v>
      </c>
      <c r="G45" s="33">
        <v>34902.589999999997</v>
      </c>
    </row>
    <row r="46" spans="1:15">
      <c r="C46" s="34" t="s">
        <v>92</v>
      </c>
      <c r="D46" s="33">
        <v>0</v>
      </c>
      <c r="E46" s="33">
        <v>20324.436999999998</v>
      </c>
    </row>
    <row r="47" spans="1:15">
      <c r="C47" s="34" t="s">
        <v>93</v>
      </c>
      <c r="F47" s="33">
        <v>12951.792635111709</v>
      </c>
      <c r="G47" s="33">
        <v>33513.443184399999</v>
      </c>
    </row>
    <row r="48" spans="1:15">
      <c r="C48" s="34" t="s">
        <v>94</v>
      </c>
      <c r="F48" s="33">
        <v>43265.680683562568</v>
      </c>
      <c r="G48" s="33">
        <v>40562.26</v>
      </c>
    </row>
    <row r="49" spans="2:10">
      <c r="C49" s="34" t="s">
        <v>95</v>
      </c>
      <c r="D49" s="33">
        <v>0</v>
      </c>
      <c r="E49" s="33">
        <v>9201.1409999999996</v>
      </c>
      <c r="J49" s="33"/>
    </row>
    <row r="50" spans="2:10">
      <c r="B50" s="34" t="s">
        <v>96</v>
      </c>
      <c r="D50" s="33">
        <v>1216803.0761837463</v>
      </c>
      <c r="E50" s="33">
        <v>1247624.1471299999</v>
      </c>
      <c r="F50" s="33">
        <v>740511.49096866266</v>
      </c>
      <c r="G50" s="33">
        <v>913834.48928440001</v>
      </c>
      <c r="H50" s="33">
        <f>D50-E50</f>
        <v>-30821.070946253603</v>
      </c>
      <c r="I50" s="33">
        <f>F50-G50</f>
        <v>-173322.99831573735</v>
      </c>
    </row>
    <row r="51" spans="2:10">
      <c r="B51" s="34" t="s">
        <v>97</v>
      </c>
      <c r="C51" s="34" t="s">
        <v>98</v>
      </c>
      <c r="F51" s="33">
        <v>160144.65543119301</v>
      </c>
      <c r="G51" s="33">
        <v>221738.44300000006</v>
      </c>
    </row>
    <row r="52" spans="2:10">
      <c r="C52" s="34" t="s">
        <v>99</v>
      </c>
      <c r="D52" s="33">
        <v>19410.551169734023</v>
      </c>
      <c r="E52" s="33">
        <v>75526.074999999997</v>
      </c>
    </row>
    <row r="53" spans="2:10">
      <c r="C53" s="34" t="s">
        <v>100</v>
      </c>
      <c r="F53" s="33">
        <v>0</v>
      </c>
      <c r="G53" s="33">
        <v>62424.08</v>
      </c>
    </row>
    <row r="54" spans="2:10">
      <c r="C54" s="34" t="s">
        <v>101</v>
      </c>
      <c r="D54" s="33">
        <v>0</v>
      </c>
      <c r="E54" s="33">
        <v>11085.476000000001</v>
      </c>
    </row>
    <row r="55" spans="2:10">
      <c r="C55" s="34" t="s">
        <v>102</v>
      </c>
      <c r="F55" s="33">
        <v>0</v>
      </c>
      <c r="G55" s="33">
        <v>136778.60300000003</v>
      </c>
    </row>
    <row r="56" spans="2:10">
      <c r="C56" s="34" t="s">
        <v>103</v>
      </c>
      <c r="D56" s="33">
        <v>0</v>
      </c>
      <c r="E56" s="33">
        <v>46667.771999999997</v>
      </c>
    </row>
    <row r="57" spans="2:10">
      <c r="C57" s="34" t="s">
        <v>104</v>
      </c>
      <c r="F57" s="33">
        <v>10489.74741012487</v>
      </c>
      <c r="G57" s="33">
        <v>30449.439999999995</v>
      </c>
    </row>
    <row r="58" spans="2:10">
      <c r="C58" s="34" t="s">
        <v>105</v>
      </c>
      <c r="D58" s="33">
        <v>0</v>
      </c>
      <c r="E58" s="33">
        <v>21887.519</v>
      </c>
    </row>
    <row r="59" spans="2:10">
      <c r="C59" s="34" t="s">
        <v>106</v>
      </c>
      <c r="F59" s="33">
        <v>13890.456875841941</v>
      </c>
      <c r="G59" s="33">
        <v>39717.200000000004</v>
      </c>
    </row>
    <row r="60" spans="2:10">
      <c r="C60" s="34" t="s">
        <v>107</v>
      </c>
      <c r="D60" s="33">
        <v>27676.617405751087</v>
      </c>
      <c r="E60" s="33">
        <v>202593.99</v>
      </c>
    </row>
    <row r="61" spans="2:10">
      <c r="C61" s="34" t="s">
        <v>108</v>
      </c>
      <c r="F61" s="33">
        <v>140080.70585852375</v>
      </c>
      <c r="G61" s="33">
        <v>95884.872400000007</v>
      </c>
    </row>
    <row r="62" spans="2:10">
      <c r="C62" s="34" t="s">
        <v>109</v>
      </c>
      <c r="D62" s="33">
        <v>1201869</v>
      </c>
      <c r="E62" s="33">
        <v>295817.19</v>
      </c>
      <c r="J62" s="33"/>
    </row>
    <row r="63" spans="2:10">
      <c r="B63" s="34" t="s">
        <v>110</v>
      </c>
      <c r="D63" s="33">
        <v>1248956.168575485</v>
      </c>
      <c r="E63" s="33">
        <v>653578.02199999988</v>
      </c>
      <c r="F63" s="33">
        <v>324605.56557568361</v>
      </c>
      <c r="G63" s="33">
        <v>586992.63840000005</v>
      </c>
      <c r="H63" s="36">
        <f>D63-E63</f>
        <v>595378.14657548512</v>
      </c>
      <c r="I63" s="33">
        <f>F63-G63</f>
        <v>-262387.07282431645</v>
      </c>
    </row>
    <row r="64" spans="2:10">
      <c r="B64" s="34" t="s">
        <v>111</v>
      </c>
      <c r="C64" s="34" t="s">
        <v>112</v>
      </c>
      <c r="F64" s="33">
        <v>128810.6792968587</v>
      </c>
      <c r="G64" s="33">
        <v>97743.310000000012</v>
      </c>
    </row>
    <row r="65" spans="1:10">
      <c r="C65" s="34" t="s">
        <v>113</v>
      </c>
      <c r="D65" s="33">
        <v>0</v>
      </c>
      <c r="E65" s="33">
        <v>141122.23000000001</v>
      </c>
    </row>
    <row r="66" spans="1:10">
      <c r="C66" s="34" t="s">
        <v>114</v>
      </c>
      <c r="F66" s="33">
        <v>7446.2941172364799</v>
      </c>
      <c r="G66" s="33">
        <v>73825.88</v>
      </c>
    </row>
    <row r="67" spans="1:10">
      <c r="C67" s="34" t="s">
        <v>115</v>
      </c>
      <c r="D67" s="33">
        <v>0</v>
      </c>
      <c r="E67" s="33">
        <v>16893.171000000002</v>
      </c>
      <c r="J67" s="33"/>
    </row>
    <row r="68" spans="1:10">
      <c r="B68" s="34" t="s">
        <v>116</v>
      </c>
      <c r="D68" s="33">
        <v>0</v>
      </c>
      <c r="E68" s="33">
        <v>158015.40100000001</v>
      </c>
      <c r="F68" s="33">
        <v>136256.97341409518</v>
      </c>
      <c r="G68" s="33">
        <v>171569.19</v>
      </c>
      <c r="H68" s="33">
        <f>D68-E68</f>
        <v>-158015.40100000001</v>
      </c>
      <c r="I68" s="33">
        <f>F68-G68</f>
        <v>-35312.216585904825</v>
      </c>
      <c r="J68" s="33"/>
    </row>
    <row r="69" spans="1:10">
      <c r="A69" s="34" t="s">
        <v>117</v>
      </c>
      <c r="D69" s="33">
        <v>2465759.2447592313</v>
      </c>
      <c r="E69" s="33">
        <v>2059217.5701299999</v>
      </c>
      <c r="F69" s="33">
        <v>1201374.0299584414</v>
      </c>
      <c r="G69" s="33">
        <v>1672396.3176844004</v>
      </c>
    </row>
    <row r="70" spans="1:10">
      <c r="A70" s="34" t="s">
        <v>118</v>
      </c>
      <c r="B70" s="34" t="s">
        <v>119</v>
      </c>
      <c r="C70" s="34" t="s">
        <v>119</v>
      </c>
      <c r="F70" s="33">
        <v>793201</v>
      </c>
      <c r="G70" s="33">
        <v>743164.42624645005</v>
      </c>
    </row>
    <row r="71" spans="1:10">
      <c r="C71" s="34" t="s">
        <v>120</v>
      </c>
      <c r="D71" s="33">
        <v>0</v>
      </c>
      <c r="E71" s="33">
        <v>112833.62336230997</v>
      </c>
      <c r="I71" s="35"/>
    </row>
    <row r="72" spans="1:10">
      <c r="B72" s="34" t="s">
        <v>121</v>
      </c>
      <c r="D72" s="33">
        <v>0</v>
      </c>
      <c r="E72" s="33">
        <v>112833.62336230997</v>
      </c>
      <c r="F72" s="33">
        <v>793201</v>
      </c>
      <c r="G72" s="33">
        <v>743164.42624645005</v>
      </c>
      <c r="H72" s="33">
        <f>D72-E72</f>
        <v>-112833.62336230997</v>
      </c>
      <c r="I72" s="33">
        <f>F72-G72</f>
        <v>50036.57375354995</v>
      </c>
    </row>
    <row r="73" spans="1:10">
      <c r="B73" s="34" t="s">
        <v>122</v>
      </c>
      <c r="C73" s="34" t="s">
        <v>123</v>
      </c>
      <c r="F73" s="33">
        <v>303887.39918800775</v>
      </c>
      <c r="G73" s="33">
        <v>672704.95999999985</v>
      </c>
    </row>
    <row r="74" spans="1:10">
      <c r="C74" s="34" t="s">
        <v>124</v>
      </c>
      <c r="D74" s="33">
        <v>0</v>
      </c>
      <c r="E74" s="33">
        <v>179015.57600000003</v>
      </c>
    </row>
    <row r="75" spans="1:10">
      <c r="C75" s="34" t="s">
        <v>125</v>
      </c>
      <c r="F75" s="33">
        <v>204416.40779408725</v>
      </c>
      <c r="G75" s="33">
        <v>248849.71</v>
      </c>
    </row>
    <row r="76" spans="1:10">
      <c r="C76" s="34" t="s">
        <v>126</v>
      </c>
      <c r="D76" s="33">
        <v>0</v>
      </c>
      <c r="E76" s="33">
        <v>37988.237000000001</v>
      </c>
    </row>
    <row r="77" spans="1:10">
      <c r="C77" s="34" t="s">
        <v>127</v>
      </c>
      <c r="F77" s="33">
        <v>233444.18207542298</v>
      </c>
      <c r="G77" s="33">
        <v>216868.37400000001</v>
      </c>
    </row>
    <row r="78" spans="1:10">
      <c r="C78" s="34" t="s">
        <v>128</v>
      </c>
      <c r="D78" s="33">
        <v>0</v>
      </c>
      <c r="E78" s="33">
        <v>33256.954999999994</v>
      </c>
    </row>
    <row r="79" spans="1:10">
      <c r="B79" s="34" t="s">
        <v>129</v>
      </c>
      <c r="D79" s="33">
        <v>0</v>
      </c>
      <c r="E79" s="33">
        <v>250260.76800000001</v>
      </c>
      <c r="F79" s="33">
        <v>741747.98905751796</v>
      </c>
      <c r="G79" s="33">
        <v>1138423.0439999998</v>
      </c>
      <c r="H79" s="33">
        <f>D79-E79</f>
        <v>-250260.76800000001</v>
      </c>
      <c r="I79" s="33">
        <f>F79-G79</f>
        <v>-396675.0549424818</v>
      </c>
    </row>
    <row r="80" spans="1:10">
      <c r="B80" s="34" t="s">
        <v>130</v>
      </c>
      <c r="C80" s="34" t="s">
        <v>131</v>
      </c>
      <c r="F80" s="33">
        <v>323574.02116392128</v>
      </c>
      <c r="G80" s="33">
        <v>234029.54</v>
      </c>
    </row>
    <row r="81" spans="1:9">
      <c r="C81" s="34" t="s">
        <v>132</v>
      </c>
      <c r="D81" s="33">
        <v>0</v>
      </c>
      <c r="E81" s="33">
        <v>94225.647000000026</v>
      </c>
    </row>
    <row r="82" spans="1:9">
      <c r="C82" s="34" t="s">
        <v>133</v>
      </c>
      <c r="F82" s="33">
        <v>383518.4943285897</v>
      </c>
      <c r="G82" s="33">
        <v>478765.98399999994</v>
      </c>
    </row>
    <row r="83" spans="1:9">
      <c r="C83" s="34" t="s">
        <v>134</v>
      </c>
      <c r="D83" s="33">
        <v>73300.520300142802</v>
      </c>
      <c r="E83" s="33">
        <v>68144.69289999998</v>
      </c>
    </row>
    <row r="84" spans="1:9">
      <c r="B84" s="34" t="s">
        <v>135</v>
      </c>
      <c r="D84" s="33">
        <v>73300.520300142802</v>
      </c>
      <c r="E84" s="33">
        <v>162370.33990000002</v>
      </c>
      <c r="F84" s="33">
        <v>707092.51549251098</v>
      </c>
      <c r="G84" s="33">
        <v>712795.52399999998</v>
      </c>
      <c r="H84" s="33">
        <f>D84-E84</f>
        <v>-89069.819599857219</v>
      </c>
      <c r="I84" s="33">
        <f>F84-G84</f>
        <v>-5703.0085074889939</v>
      </c>
    </row>
    <row r="85" spans="1:9">
      <c r="B85" s="34" t="s">
        <v>136</v>
      </c>
      <c r="C85" s="34" t="s">
        <v>137</v>
      </c>
      <c r="F85" s="33">
        <v>0</v>
      </c>
      <c r="G85" s="33">
        <v>341900.86</v>
      </c>
    </row>
    <row r="86" spans="1:9">
      <c r="C86" s="34" t="s">
        <v>138</v>
      </c>
      <c r="D86" s="33">
        <v>0</v>
      </c>
      <c r="E86" s="33">
        <v>0</v>
      </c>
    </row>
    <row r="87" spans="1:9">
      <c r="C87" s="34" t="s">
        <v>139</v>
      </c>
      <c r="F87" s="33">
        <v>0</v>
      </c>
      <c r="G87" s="33">
        <v>141416.73000000001</v>
      </c>
    </row>
    <row r="88" spans="1:9">
      <c r="C88" s="34" t="s">
        <v>140</v>
      </c>
      <c r="F88" s="33">
        <v>0</v>
      </c>
      <c r="G88" s="33">
        <v>198044.29359999995</v>
      </c>
    </row>
    <row r="89" spans="1:9">
      <c r="B89" s="34" t="s">
        <v>141</v>
      </c>
      <c r="D89" s="33">
        <v>0</v>
      </c>
      <c r="E89" s="33">
        <v>0</v>
      </c>
      <c r="F89" s="33">
        <v>0</v>
      </c>
      <c r="G89" s="33">
        <v>681361.88359999994</v>
      </c>
      <c r="H89" s="33">
        <f>D89-E89</f>
        <v>0</v>
      </c>
      <c r="I89" s="33">
        <f>F89-G89</f>
        <v>-681361.88359999994</v>
      </c>
    </row>
    <row r="90" spans="1:9">
      <c r="A90" s="34" t="s">
        <v>142</v>
      </c>
      <c r="D90" s="33">
        <v>73300.520300142802</v>
      </c>
      <c r="E90" s="33">
        <v>525464.73126231006</v>
      </c>
      <c r="F90" s="33">
        <v>2242041.5045500291</v>
      </c>
      <c r="G90" s="33">
        <v>3275744.8778464491</v>
      </c>
    </row>
    <row r="91" spans="1:9">
      <c r="A91" s="34" t="s">
        <v>143</v>
      </c>
      <c r="D91" s="33">
        <v>60256322.164298162</v>
      </c>
      <c r="E91" s="33">
        <v>60111560.306117214</v>
      </c>
      <c r="F91" s="33">
        <v>5303812.4365467494</v>
      </c>
      <c r="G91" s="33">
        <v>8516545.7215508502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Aug Production Summary by 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2018-09-20T12:01:23Z</dcterms:modified>
</cp:coreProperties>
</file>