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215633EA-717D-40E9-95F1-4335B6A8CDAB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October Production by Facility" sheetId="10" r:id="rId2"/>
    <sheet name="STOG" sheetId="1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7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" i="7" l="1"/>
  <c r="I6" i="7"/>
  <c r="F13" i="11"/>
  <c r="N10" i="11"/>
  <c r="N9" i="11"/>
  <c r="N8" i="11"/>
  <c r="N7" i="11"/>
  <c r="N6" i="11"/>
  <c r="N5" i="11"/>
  <c r="N4" i="11"/>
  <c r="F11" i="11"/>
  <c r="L10" i="11"/>
  <c r="M10" i="11" s="1"/>
  <c r="L9" i="11"/>
  <c r="M8" i="11"/>
  <c r="L8" i="11"/>
  <c r="L7" i="11"/>
  <c r="M6" i="11"/>
  <c r="L6" i="11"/>
  <c r="L5" i="11"/>
  <c r="M5" i="11" s="1"/>
  <c r="M4" i="11"/>
  <c r="L4" i="11"/>
  <c r="I98" i="10" l="1"/>
  <c r="H98" i="10"/>
  <c r="I97" i="10"/>
  <c r="H97" i="10"/>
  <c r="I96" i="10"/>
  <c r="H96" i="10"/>
  <c r="I95" i="10"/>
  <c r="H95" i="10"/>
  <c r="I94" i="10"/>
  <c r="H94" i="10"/>
  <c r="I93" i="10"/>
  <c r="H93" i="10"/>
  <c r="I92" i="10"/>
  <c r="H92" i="10"/>
  <c r="I91" i="10"/>
  <c r="H91" i="10"/>
  <c r="I90" i="10"/>
  <c r="H90" i="10"/>
  <c r="I89" i="10"/>
  <c r="H89" i="10"/>
  <c r="I88" i="10"/>
  <c r="H88" i="10"/>
  <c r="I87" i="10"/>
  <c r="H87" i="10"/>
  <c r="I86" i="10"/>
  <c r="H86" i="10"/>
  <c r="I85" i="10"/>
  <c r="H85" i="10"/>
  <c r="I84" i="10"/>
  <c r="H84" i="10"/>
  <c r="I83" i="10"/>
  <c r="H83" i="10"/>
  <c r="I82" i="10"/>
  <c r="H82" i="10"/>
  <c r="I81" i="10"/>
  <c r="H81" i="10"/>
  <c r="I80" i="10"/>
  <c r="H80" i="10"/>
  <c r="I79" i="10"/>
  <c r="H79" i="10"/>
  <c r="I78" i="10"/>
  <c r="H78" i="10"/>
  <c r="I77" i="10"/>
  <c r="H77" i="10"/>
  <c r="I76" i="10"/>
  <c r="H76" i="10"/>
  <c r="I75" i="10"/>
  <c r="H75" i="10"/>
  <c r="I73" i="10"/>
  <c r="H73" i="10"/>
  <c r="I72" i="10"/>
  <c r="H72" i="10"/>
  <c r="I71" i="10"/>
  <c r="H71" i="10"/>
  <c r="I70" i="10"/>
  <c r="H70" i="10"/>
  <c r="I69" i="10"/>
  <c r="H69" i="10"/>
  <c r="I68" i="10"/>
  <c r="H68" i="10"/>
  <c r="I67" i="10"/>
  <c r="H67" i="10"/>
  <c r="I66" i="10"/>
  <c r="H66" i="10"/>
  <c r="I65" i="10"/>
  <c r="H65" i="10"/>
  <c r="I64" i="10"/>
  <c r="H64" i="10"/>
  <c r="I63" i="10"/>
  <c r="H63" i="10"/>
  <c r="I62" i="10"/>
  <c r="H62" i="10"/>
  <c r="I61" i="10"/>
  <c r="H61" i="10"/>
  <c r="I60" i="10"/>
  <c r="H60" i="10"/>
  <c r="I59" i="10"/>
  <c r="H59" i="10"/>
  <c r="I58" i="10"/>
  <c r="H58" i="10"/>
  <c r="I57" i="10"/>
  <c r="H57" i="10"/>
  <c r="I56" i="10"/>
  <c r="H56" i="10"/>
  <c r="I55" i="10"/>
  <c r="H55" i="10"/>
  <c r="I54" i="10"/>
  <c r="H54" i="10"/>
  <c r="I53" i="10"/>
  <c r="H53" i="10"/>
  <c r="I52" i="10"/>
  <c r="H52" i="10"/>
  <c r="I51" i="10"/>
  <c r="H51" i="10"/>
  <c r="I50" i="10"/>
  <c r="H50" i="10"/>
  <c r="I49" i="10"/>
  <c r="H49" i="10"/>
  <c r="I48" i="10"/>
  <c r="H48" i="10"/>
  <c r="I47" i="10"/>
  <c r="H47" i="10"/>
  <c r="I46" i="10"/>
  <c r="H46" i="10"/>
  <c r="I45" i="10"/>
  <c r="H45" i="10"/>
  <c r="I44" i="10"/>
  <c r="H44" i="10"/>
  <c r="I43" i="10"/>
  <c r="H43" i="10"/>
  <c r="I42" i="10"/>
  <c r="H42" i="10"/>
  <c r="I39" i="10"/>
  <c r="H39" i="10"/>
  <c r="I38" i="10"/>
  <c r="H38" i="10"/>
  <c r="I37" i="10"/>
  <c r="H37" i="10"/>
  <c r="I36" i="10"/>
  <c r="H36" i="10"/>
  <c r="I35" i="10"/>
  <c r="H35" i="10"/>
  <c r="I34" i="10"/>
  <c r="H34" i="10"/>
  <c r="I33" i="10"/>
  <c r="H33" i="10"/>
  <c r="I32" i="10"/>
  <c r="H32" i="10"/>
  <c r="I31" i="10"/>
  <c r="H31" i="10"/>
  <c r="I30" i="10"/>
  <c r="H30" i="10"/>
  <c r="I29" i="10"/>
  <c r="H29" i="10"/>
  <c r="I28" i="10"/>
  <c r="H28" i="10"/>
  <c r="I27" i="10"/>
  <c r="H27" i="10"/>
  <c r="I26" i="10"/>
  <c r="H26" i="10"/>
  <c r="I25" i="10"/>
  <c r="H25" i="10"/>
  <c r="I24" i="10"/>
  <c r="H24" i="10"/>
  <c r="I23" i="10"/>
  <c r="H23" i="10"/>
  <c r="I22" i="10"/>
  <c r="H22" i="10"/>
  <c r="I21" i="10"/>
  <c r="H21" i="10"/>
  <c r="I20" i="10"/>
  <c r="H20" i="10"/>
  <c r="I19" i="10"/>
  <c r="H19" i="10"/>
  <c r="I18" i="10"/>
  <c r="H18" i="10"/>
  <c r="I17" i="10"/>
  <c r="H17" i="10"/>
  <c r="I16" i="10"/>
  <c r="H16" i="10"/>
  <c r="I15" i="10"/>
  <c r="H15" i="10"/>
  <c r="I14" i="10"/>
  <c r="H14" i="10"/>
  <c r="I13" i="10"/>
  <c r="H13" i="10"/>
  <c r="I12" i="10"/>
  <c r="H12" i="10"/>
  <c r="I11" i="10"/>
  <c r="H11" i="10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<sst xmlns="http://schemas.openxmlformats.org/spreadsheetml/2006/main" count="210" uniqueCount="159">
  <si>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</si>
  <si>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</si>
  <si>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</si>
  <si>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</si>
  <si>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</si>
  <si>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</si>
  <si>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</si>
  <si>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</si>
  <si>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</si>
  <si>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</si>
  <si>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</si>
  <si>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</si>
  <si>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</si>
  <si>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</si>
  <si>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</si>
  <si>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</si>
  <si>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</si>
  <si>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</si>
  <si>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</si>
  <si>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</si>
  <si>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</si>
  <si>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</si>
  <si>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</si>
  <si>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</si>
  <si>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</si>
  <si>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</si>
  <si>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</si>
  <si>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</si>
  <si>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</si>
  <si>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</si>
  <si>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</si>
  <si>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</si>
  <si>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</si>
  <si>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</si>
  <si>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</si>
  <si>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</si>
  <si>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</si>
  <si>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</si>
  <si>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</si>
  <si>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</si>
  <si>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</si>
  <si>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</si>
  <si>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</si>
  <si>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</si>
  <si>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</si>
  <si>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</si>
  <si>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</si>
  <si>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</si>
  <si>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</si>
  <si>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</si>
  <si>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</si>
  <si>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</si>
  <si>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</si>
  <si>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</si>
  <si>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</si>
  <si>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</si>
  <si>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</si>
  <si>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</si>
  <si>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</si>
  <si>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</si>
  <si>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</si>
  <si>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</si>
  <si>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</si>
  <si>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</si>
  <si>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</si>
  <si>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</si>
  <si>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</si>
  <si>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</si>
  <si>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</si>
  <si>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</si>
  <si>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</si>
  <si>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</si>
  <si>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</si>
  <si>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</si>
  <si>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</si>
  <si>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</si>
  <si>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</si>
  <si>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</si>
  <si>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</si>
  <si>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</si>
  <si>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</si>
  <si>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</si>
  <si>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</si>
  <si>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</si>
  <si>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</si>
  <si>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</si>
  <si>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</si>
  <si>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</si>
  <si>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</si>
  <si>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</si>
  <si>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</si>
  <si>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</si>
  <si>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</si>
  <si>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</si>
  <si>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</si>
  <si>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</si>
  <si>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</si>
  <si>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</si>
  <si>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</si>
  <si>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</si>
  <si>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</si>
  <si>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</si>
  <si>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</si>
  <si>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</si>
  <si>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</si>
  <si>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</si>
  <si>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</si>
  <si>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</si>
  <si>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</si>
  <si>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</si>
  <si>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</si>
  <si>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</si>
  <si>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</si>
  <si>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</si>
  <si>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</si>
  <si>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</si>
  <si>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</si>
  <si>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</si>
  <si>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</si>
  <si>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</si>
  <si>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</si>
  <si>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</si>
  <si>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</si>
  <si>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</si>
  <si>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</si>
  <si>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Sum of October Actual</t>
  </si>
  <si>
    <t>Sum of October Plan</t>
  </si>
  <si>
    <t>NOV</t>
  </si>
  <si>
    <t>OGUF1_G</t>
  </si>
  <si>
    <t>OGBF1</t>
  </si>
  <si>
    <t>OGBF1_G</t>
  </si>
  <si>
    <t>OPUF1_G</t>
  </si>
  <si>
    <t>TUNF1_G</t>
  </si>
  <si>
    <t>EA021</t>
  </si>
  <si>
    <t>EAZZ021</t>
  </si>
  <si>
    <t>NFW</t>
  </si>
  <si>
    <t>EA030</t>
  </si>
  <si>
    <t>EAZZ030</t>
  </si>
  <si>
    <t>EA045</t>
  </si>
  <si>
    <t>EAZZ045</t>
  </si>
  <si>
    <t>EA046</t>
  </si>
  <si>
    <t>EAZZ047</t>
  </si>
  <si>
    <t>EA047</t>
  </si>
  <si>
    <t>EAZZ049</t>
  </si>
  <si>
    <t>EA048</t>
  </si>
  <si>
    <t>STOG_OPTZ</t>
  </si>
  <si>
    <t>EA049</t>
  </si>
  <si>
    <t>Well</t>
  </si>
  <si>
    <t>Post Optimisation Gain</t>
  </si>
  <si>
    <t>October Actual Production</t>
  </si>
  <si>
    <t>October Plan Production</t>
  </si>
  <si>
    <t>Daily Plan NFW</t>
  </si>
  <si>
    <t>Daily Plan STOG</t>
  </si>
  <si>
    <t>Daily Plan Total</t>
  </si>
  <si>
    <t>Variance</t>
  </si>
  <si>
    <t>Bankable Total</t>
  </si>
  <si>
    <t>EA049 STOG</t>
  </si>
  <si>
    <t>EA030 STOG</t>
  </si>
  <si>
    <t>Balance - EJA006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</si>
</sst>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0" fontId="5" fillId="0" borderId="0" xfId="4" applyAlignment="1">
      <alignment horizontal="left"/>
    </xf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  <xf numFmtId="4" fontId="0" fillId="0" borderId="0" xfId="0" applyNumberFormat="1"/>
    <xf numFmtId="170" fontId="0" fillId="0" borderId="0" xfId="8556" applyNumberFormat="1" applyFont="1"/>
    <xf numFmtId="170" fontId="0" fillId="0" borderId="0" xfId="0" applyNumberFormat="1"/>
    <xf numFmtId="0" fontId="0" fillId="3" borderId="0" xfId="0" applyFill="1"/>
    <xf numFmtId="0" fontId="1" fillId="0" borderId="0" xfId="0" applyFont="1" applyAlignment="1">
      <alignment wrapText="1"/>
    </xf>
    <xf numFmtId="4" fontId="1" fillId="0" borderId="0" xfId="0" applyNumberFormat="1" applyFont="1" applyAlignment="1">
      <alignment wrapText="1"/>
    </xf>
    <xf numFmtId="43" fontId="0" fillId="113" borderId="0" xfId="0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" xfId="8556" builtinId="3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27">
    <dxf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alignment wrapText="1"/>
    </dxf>
    <dxf>
      <alignment wrapText="1"/>
    </dxf>
    <dxf>
      <alignment wrapText="1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70966C5B-FDD1-457D-ABE9-D947ED8BD7CA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4E29E-254A-4B38-B86B-ADDC08F3868A}" name="PivotTable3" cacheId="5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27">
    <format dxfId="26">
      <pivotArea outline="0" collapsedLevelsAreSubtotals="1" fieldPosition="0"/>
    </format>
    <format dxfId="25">
      <pivotArea field="2" type="button" dataOnly="0" labelOnly="1" outline="0" axis="axisCol" fieldPosition="0"/>
    </format>
    <format dxfId="24">
      <pivotArea field="-2" type="button" dataOnly="0" labelOnly="1" outline="0" axis="axisCol" fieldPosition="1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2" count="0"/>
        </references>
      </pivotArea>
    </format>
    <format dxfId="21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0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3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2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9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8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7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5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4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3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21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35"/>
  <sheetViews>
    <sheetView tabSelected="1" zoomScale="85" zoomScaleNormal="85" workbookViewId="0">
      <selection activeCell="A36" sqref="A36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'October Production by Facility'!H76/1000/31</f>
        <v>1.8457675082390272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57218.792755409842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2942762.5114107281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-588552.50228214567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-240090.05440169972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2114119.9547268827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-1797001.9615178502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317117.99320903257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557208.04761073226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557208.04761073226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167162.41428321967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167162.41428321967</v>
      </c>
    </row>
    <row r="31" spans="1:17">
      <c r="I31" s="27"/>
      <c r="J31" s="27"/>
      <c r="L31" s="27"/>
    </row>
    <row r="32" spans="1:17">
      <c r="A32" t="s">
        <v>157</v>
      </c>
      <c r="I32" s="27">
        <v>453.83</v>
      </c>
    </row>
    <row r="33" spans="1:9">
      <c r="A33" t="s">
        <v>156</v>
      </c>
      <c r="I33" s="29">
        <v>17569.660440000007</v>
      </c>
    </row>
    <row r="35" spans="1:9">
      <c r="A35" t="s">
        <v>158</v>
      </c>
      <c r="I35" s="5">
        <f>I30-I32-I33</f>
        <v>149138.92384321967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678B2-8496-4B3C-BCCB-4661BBF5E4DF}">
  <sheetPr codeName="Sheet3"/>
  <dimension ref="A3:I99"/>
  <sheetViews>
    <sheetView topLeftCell="A61" workbookViewId="0">
      <selection activeCell="E102" sqref="E102"/>
    </sheetView>
  </sheetViews>
  <sheetFormatPr defaultRowHeight="12.5"/>
  <cols>
    <col min="1" max="1" width="21.08984375" style="32" bestFit="1" customWidth="1"/>
    <col min="2" max="2" width="15.90625" style="34" bestFit="1" customWidth="1"/>
    <col min="3" max="3" width="12.08984375" style="34" bestFit="1" customWidth="1"/>
    <col min="4" max="4" width="14.54296875" style="34" bestFit="1" customWidth="1"/>
    <col min="5" max="5" width="12.08984375" style="34" bestFit="1" customWidth="1"/>
    <col min="6" max="7" width="14.54296875" style="34" bestFit="1" customWidth="1"/>
    <col min="8" max="8" width="13.7265625" style="34" customWidth="1"/>
    <col min="9" max="9" width="13.08984375" style="34" customWidth="1"/>
    <col min="10" max="16384" width="8.7265625" style="32"/>
  </cols>
  <sheetData>
    <row r="3" spans="1:9">
      <c r="B3" s="34" t="s">
        <v>35</v>
      </c>
      <c r="H3" s="32"/>
      <c r="I3" s="32"/>
    </row>
    <row r="4" spans="1:9">
      <c r="B4" s="34" t="s">
        <v>122</v>
      </c>
      <c r="D4" s="34" t="s">
        <v>123</v>
      </c>
      <c r="F4" s="34" t="s">
        <v>124</v>
      </c>
      <c r="H4" s="32"/>
      <c r="I4" s="32"/>
    </row>
    <row r="5" spans="1:9" ht="25">
      <c r="A5" s="32" t="s">
        <v>36</v>
      </c>
      <c r="B5" s="35" t="s">
        <v>125</v>
      </c>
      <c r="C5" s="35" t="s">
        <v>126</v>
      </c>
      <c r="D5" s="35" t="s">
        <v>125</v>
      </c>
      <c r="E5" s="35" t="s">
        <v>126</v>
      </c>
      <c r="F5" s="35" t="s">
        <v>125</v>
      </c>
      <c r="G5" s="35" t="s">
        <v>126</v>
      </c>
      <c r="H5" s="32"/>
      <c r="I5" s="32"/>
    </row>
    <row r="6" spans="1:9">
      <c r="A6" s="33" t="s">
        <v>127</v>
      </c>
      <c r="F6" s="34">
        <v>61211.434737606127</v>
      </c>
      <c r="G6" s="34">
        <v>0</v>
      </c>
      <c r="H6" s="32"/>
      <c r="I6" s="32"/>
    </row>
    <row r="7" spans="1:9">
      <c r="A7" s="36" t="s">
        <v>127</v>
      </c>
      <c r="F7" s="34">
        <v>61211.434737606127</v>
      </c>
      <c r="G7" s="34">
        <v>0</v>
      </c>
      <c r="H7" s="32"/>
      <c r="I7" s="32"/>
    </row>
    <row r="8" spans="1:9">
      <c r="A8" s="37" t="s">
        <v>127</v>
      </c>
      <c r="F8" s="34">
        <v>61211.434737606127</v>
      </c>
      <c r="G8" s="34">
        <v>0</v>
      </c>
      <c r="H8" s="32"/>
      <c r="I8" s="32"/>
    </row>
    <row r="9" spans="1:9">
      <c r="A9" s="33" t="s">
        <v>37</v>
      </c>
      <c r="B9" s="34">
        <v>0</v>
      </c>
      <c r="C9" s="34">
        <v>717850.84899999993</v>
      </c>
      <c r="D9" s="34">
        <v>46713415.153727069</v>
      </c>
      <c r="E9" s="34">
        <v>56759878.410476796</v>
      </c>
      <c r="F9" s="34">
        <v>1133325.9950184301</v>
      </c>
      <c r="G9" s="34">
        <v>3588473.5246319999</v>
      </c>
      <c r="H9" s="32"/>
      <c r="I9" s="32"/>
    </row>
    <row r="10" spans="1:9">
      <c r="A10" s="36" t="s">
        <v>38</v>
      </c>
      <c r="D10" s="34">
        <v>8873384.9662253708</v>
      </c>
      <c r="E10" s="34">
        <v>4290682.5371000003</v>
      </c>
      <c r="F10" s="34">
        <v>58898.051196518514</v>
      </c>
      <c r="G10" s="34">
        <v>176978.535</v>
      </c>
      <c r="H10" s="32"/>
      <c r="I10" s="32"/>
    </row>
    <row r="11" spans="1:9">
      <c r="A11" s="37" t="s">
        <v>39</v>
      </c>
      <c r="F11" s="34">
        <v>54422.277651174372</v>
      </c>
      <c r="G11" s="34">
        <v>175116.024</v>
      </c>
      <c r="H11" s="34">
        <f>F11-G11</f>
        <v>-120693.74634882563</v>
      </c>
      <c r="I11" s="34">
        <f>D11-E11</f>
        <v>0</v>
      </c>
    </row>
    <row r="12" spans="1:9">
      <c r="A12" s="37" t="s">
        <v>40</v>
      </c>
      <c r="D12" s="34">
        <v>94458.629340007697</v>
      </c>
      <c r="E12" s="34">
        <v>144866.53710000002</v>
      </c>
      <c r="H12" s="34">
        <f t="shared" ref="H12:H39" si="0">F12-G12</f>
        <v>0</v>
      </c>
      <c r="I12" s="34">
        <f t="shared" ref="I12:I39" si="1">D12-E12</f>
        <v>-50407.907759992318</v>
      </c>
    </row>
    <row r="13" spans="1:9">
      <c r="A13" s="37" t="s">
        <v>41</v>
      </c>
      <c r="F13" s="34">
        <v>4475.7735453441401</v>
      </c>
      <c r="G13" s="34">
        <v>1862.511</v>
      </c>
      <c r="H13" s="34">
        <f t="shared" si="0"/>
        <v>2613.2625453441401</v>
      </c>
      <c r="I13" s="34">
        <f t="shared" si="1"/>
        <v>0</v>
      </c>
    </row>
    <row r="14" spans="1:9">
      <c r="A14" s="37" t="s">
        <v>42</v>
      </c>
      <c r="D14" s="34">
        <v>8778926.3368853629</v>
      </c>
      <c r="E14" s="34">
        <v>4145816</v>
      </c>
      <c r="H14" s="34">
        <f t="shared" si="0"/>
        <v>0</v>
      </c>
      <c r="I14" s="34">
        <f t="shared" si="1"/>
        <v>4633110.3368853629</v>
      </c>
    </row>
    <row r="15" spans="1:9">
      <c r="A15" s="36" t="s">
        <v>43</v>
      </c>
      <c r="B15" s="34">
        <v>0</v>
      </c>
      <c r="C15" s="34">
        <v>629334.47199999995</v>
      </c>
      <c r="D15" s="34">
        <v>28528724.841328349</v>
      </c>
      <c r="E15" s="34">
        <v>46789224.640099995</v>
      </c>
      <c r="F15" s="34">
        <v>649479.96371706785</v>
      </c>
      <c r="G15" s="34">
        <v>2165441.0841999995</v>
      </c>
      <c r="H15" s="34">
        <f t="shared" si="0"/>
        <v>-1515961.1204829316</v>
      </c>
      <c r="I15" s="34">
        <f t="shared" si="1"/>
        <v>-18260499.798771646</v>
      </c>
    </row>
    <row r="16" spans="1:9">
      <c r="A16" s="37" t="s">
        <v>44</v>
      </c>
      <c r="F16" s="34">
        <v>10005.865496940009</v>
      </c>
      <c r="G16" s="34">
        <v>138201.62700000001</v>
      </c>
      <c r="H16" s="34">
        <f t="shared" si="0"/>
        <v>-128195.76150306</v>
      </c>
      <c r="I16" s="34">
        <f t="shared" si="1"/>
        <v>0</v>
      </c>
    </row>
    <row r="17" spans="1:9">
      <c r="A17" s="37" t="s">
        <v>45</v>
      </c>
      <c r="B17" s="34">
        <v>0</v>
      </c>
      <c r="C17" s="34">
        <v>40346.871999999996</v>
      </c>
      <c r="H17" s="34">
        <f t="shared" si="0"/>
        <v>0</v>
      </c>
      <c r="I17" s="34">
        <f t="shared" si="1"/>
        <v>0</v>
      </c>
    </row>
    <row r="18" spans="1:9">
      <c r="A18" s="37" t="s">
        <v>46</v>
      </c>
      <c r="F18" s="34">
        <v>0</v>
      </c>
      <c r="G18" s="34">
        <v>58563.030000000006</v>
      </c>
      <c r="H18" s="34">
        <f t="shared" si="0"/>
        <v>-58563.030000000006</v>
      </c>
      <c r="I18" s="34">
        <f t="shared" si="1"/>
        <v>0</v>
      </c>
    </row>
    <row r="19" spans="1:9">
      <c r="A19" s="37" t="s">
        <v>47</v>
      </c>
      <c r="D19" s="34">
        <v>0</v>
      </c>
      <c r="E19" s="34">
        <v>87692.800000000003</v>
      </c>
      <c r="H19" s="34">
        <f t="shared" si="0"/>
        <v>0</v>
      </c>
      <c r="I19" s="34">
        <f t="shared" si="1"/>
        <v>-87692.800000000003</v>
      </c>
    </row>
    <row r="20" spans="1:9">
      <c r="A20" s="37" t="s">
        <v>48</v>
      </c>
      <c r="B20" s="34">
        <v>0</v>
      </c>
      <c r="C20" s="34">
        <v>588987.6</v>
      </c>
      <c r="H20" s="34">
        <f t="shared" si="0"/>
        <v>0</v>
      </c>
      <c r="I20" s="34">
        <f t="shared" si="1"/>
        <v>0</v>
      </c>
    </row>
    <row r="21" spans="1:9">
      <c r="A21" s="37" t="s">
        <v>49</v>
      </c>
      <c r="F21" s="34">
        <v>626954.67183217802</v>
      </c>
      <c r="G21" s="34">
        <v>1776405.4681999998</v>
      </c>
      <c r="H21" s="34">
        <f t="shared" si="0"/>
        <v>-1149450.7963678217</v>
      </c>
      <c r="I21" s="34">
        <f t="shared" si="1"/>
        <v>0</v>
      </c>
    </row>
    <row r="22" spans="1:9">
      <c r="A22" s="37" t="s">
        <v>50</v>
      </c>
      <c r="D22" s="34">
        <v>28528724.841328349</v>
      </c>
      <c r="E22" s="34">
        <v>46672543.740099996</v>
      </c>
      <c r="H22" s="34">
        <f t="shared" si="0"/>
        <v>0</v>
      </c>
      <c r="I22" s="34">
        <f t="shared" si="1"/>
        <v>-18143818.898771647</v>
      </c>
    </row>
    <row r="23" spans="1:9">
      <c r="A23" s="37" t="s">
        <v>51</v>
      </c>
      <c r="F23" s="34">
        <v>12519.426387949799</v>
      </c>
      <c r="G23" s="34">
        <v>29271.13</v>
      </c>
      <c r="H23" s="34">
        <f t="shared" si="0"/>
        <v>-16751.703612050202</v>
      </c>
      <c r="I23" s="34">
        <f t="shared" si="1"/>
        <v>0</v>
      </c>
    </row>
    <row r="24" spans="1:9">
      <c r="A24" s="37" t="s">
        <v>52</v>
      </c>
      <c r="D24" s="34">
        <v>0</v>
      </c>
      <c r="E24" s="34">
        <v>28988.100000000002</v>
      </c>
      <c r="H24" s="34">
        <f t="shared" si="0"/>
        <v>0</v>
      </c>
      <c r="I24" s="34">
        <f t="shared" si="1"/>
        <v>-28988.100000000002</v>
      </c>
    </row>
    <row r="25" spans="1:9">
      <c r="A25" s="37" t="s">
        <v>53</v>
      </c>
      <c r="F25" s="34">
        <v>0</v>
      </c>
      <c r="G25" s="34">
        <v>162999.829</v>
      </c>
      <c r="H25" s="34">
        <f t="shared" si="0"/>
        <v>-162999.829</v>
      </c>
      <c r="I25" s="34">
        <f t="shared" si="1"/>
        <v>0</v>
      </c>
    </row>
    <row r="26" spans="1:9">
      <c r="A26" s="37" t="s">
        <v>54</v>
      </c>
      <c r="B26" s="34">
        <v>0</v>
      </c>
      <c r="C26" s="34">
        <v>0</v>
      </c>
      <c r="H26" s="34">
        <f t="shared" si="0"/>
        <v>0</v>
      </c>
      <c r="I26" s="34">
        <f t="shared" si="1"/>
        <v>0</v>
      </c>
    </row>
    <row r="27" spans="1:9">
      <c r="A27" s="36" t="s">
        <v>55</v>
      </c>
      <c r="B27" s="34">
        <v>0</v>
      </c>
      <c r="C27" s="34">
        <v>88516.377000000008</v>
      </c>
      <c r="F27" s="34">
        <v>167067.95950173706</v>
      </c>
      <c r="G27" s="34">
        <v>322309.48</v>
      </c>
      <c r="H27" s="34">
        <f t="shared" si="0"/>
        <v>-155241.52049826292</v>
      </c>
      <c r="I27" s="34">
        <f t="shared" si="1"/>
        <v>0</v>
      </c>
    </row>
    <row r="28" spans="1:9">
      <c r="A28" s="37" t="s">
        <v>56</v>
      </c>
      <c r="F28" s="34">
        <v>61105.202972271851</v>
      </c>
      <c r="G28" s="34">
        <v>205247.27999999997</v>
      </c>
      <c r="H28" s="34">
        <f t="shared" si="0"/>
        <v>-144142.07702772811</v>
      </c>
      <c r="I28" s="34">
        <f t="shared" si="1"/>
        <v>0</v>
      </c>
    </row>
    <row r="29" spans="1:9">
      <c r="A29" s="37" t="s">
        <v>57</v>
      </c>
      <c r="B29" s="34">
        <v>0</v>
      </c>
      <c r="C29" s="34">
        <v>68195.66</v>
      </c>
      <c r="H29" s="34">
        <f t="shared" si="0"/>
        <v>0</v>
      </c>
      <c r="I29" s="34">
        <f t="shared" si="1"/>
        <v>0</v>
      </c>
    </row>
    <row r="30" spans="1:9">
      <c r="A30" s="37" t="s">
        <v>58</v>
      </c>
      <c r="F30" s="34">
        <v>105962.75652946522</v>
      </c>
      <c r="G30" s="34">
        <v>117062.20000000001</v>
      </c>
      <c r="H30" s="34">
        <f t="shared" si="0"/>
        <v>-11099.443470534796</v>
      </c>
      <c r="I30" s="34">
        <f t="shared" si="1"/>
        <v>0</v>
      </c>
    </row>
    <row r="31" spans="1:9">
      <c r="A31" s="37" t="s">
        <v>59</v>
      </c>
      <c r="B31" s="34">
        <v>0</v>
      </c>
      <c r="C31" s="34">
        <v>20320.716999999997</v>
      </c>
      <c r="H31" s="34">
        <f t="shared" si="0"/>
        <v>0</v>
      </c>
      <c r="I31" s="34">
        <f t="shared" si="1"/>
        <v>0</v>
      </c>
    </row>
    <row r="32" spans="1:9">
      <c r="A32" s="36" t="s">
        <v>60</v>
      </c>
      <c r="D32" s="34">
        <v>9311305.3461733498</v>
      </c>
      <c r="E32" s="34">
        <v>5497777.8629999999</v>
      </c>
      <c r="F32" s="34">
        <v>257880.02060310668</v>
      </c>
      <c r="G32" s="34">
        <v>248113.70799999993</v>
      </c>
      <c r="H32" s="34">
        <f t="shared" si="0"/>
        <v>9766.3126031067513</v>
      </c>
      <c r="I32" s="34">
        <f t="shared" si="1"/>
        <v>3813527.4831733499</v>
      </c>
    </row>
    <row r="33" spans="1:9">
      <c r="A33" s="37" t="s">
        <v>61</v>
      </c>
      <c r="F33" s="34">
        <v>59857.18065395896</v>
      </c>
      <c r="G33" s="34">
        <v>133594.43799999999</v>
      </c>
      <c r="H33" s="34">
        <f t="shared" si="0"/>
        <v>-73737.257346041035</v>
      </c>
      <c r="I33" s="34">
        <f t="shared" si="1"/>
        <v>0</v>
      </c>
    </row>
    <row r="34" spans="1:9">
      <c r="A34" s="37" t="s">
        <v>62</v>
      </c>
      <c r="D34" s="34">
        <v>0</v>
      </c>
      <c r="E34" s="34">
        <v>120920.86299999998</v>
      </c>
      <c r="H34" s="34">
        <f t="shared" si="0"/>
        <v>0</v>
      </c>
      <c r="I34" s="34">
        <f t="shared" si="1"/>
        <v>-120920.86299999998</v>
      </c>
    </row>
    <row r="35" spans="1:9">
      <c r="A35" s="37" t="s">
        <v>63</v>
      </c>
      <c r="F35" s="34">
        <v>198022.83994914772</v>
      </c>
      <c r="G35" s="34">
        <v>114519.26999999995</v>
      </c>
      <c r="H35" s="34">
        <f t="shared" si="0"/>
        <v>83503.569949147772</v>
      </c>
      <c r="I35" s="34">
        <f t="shared" si="1"/>
        <v>0</v>
      </c>
    </row>
    <row r="36" spans="1:9">
      <c r="A36" s="37" t="s">
        <v>64</v>
      </c>
      <c r="D36" s="34">
        <v>9311305.3461733498</v>
      </c>
      <c r="E36" s="34">
        <v>5376857</v>
      </c>
      <c r="H36" s="34">
        <f t="shared" si="0"/>
        <v>0</v>
      </c>
      <c r="I36" s="34">
        <f t="shared" si="1"/>
        <v>3934448.3461733498</v>
      </c>
    </row>
    <row r="37" spans="1:9">
      <c r="A37" s="36" t="s">
        <v>65</v>
      </c>
      <c r="D37" s="34">
        <v>0</v>
      </c>
      <c r="E37" s="34">
        <v>182193.37027680004</v>
      </c>
      <c r="F37" s="34">
        <v>0</v>
      </c>
      <c r="G37" s="34">
        <v>675630.71743200009</v>
      </c>
      <c r="H37" s="34">
        <f t="shared" si="0"/>
        <v>-675630.71743200009</v>
      </c>
      <c r="I37" s="34">
        <f t="shared" si="1"/>
        <v>-182193.37027680004</v>
      </c>
    </row>
    <row r="38" spans="1:9">
      <c r="A38" s="37" t="s">
        <v>66</v>
      </c>
      <c r="F38" s="34">
        <v>0</v>
      </c>
      <c r="G38" s="34">
        <v>675630.71743200009</v>
      </c>
      <c r="H38" s="34">
        <f t="shared" si="0"/>
        <v>-675630.71743200009</v>
      </c>
      <c r="I38" s="34">
        <f t="shared" si="1"/>
        <v>0</v>
      </c>
    </row>
    <row r="39" spans="1:9">
      <c r="A39" s="37" t="s">
        <v>67</v>
      </c>
      <c r="D39" s="34">
        <v>0</v>
      </c>
      <c r="E39" s="34">
        <v>182193.37027680004</v>
      </c>
      <c r="H39" s="34">
        <f t="shared" si="0"/>
        <v>0</v>
      </c>
      <c r="I39" s="34">
        <f t="shared" si="1"/>
        <v>-182193.37027680004</v>
      </c>
    </row>
    <row r="40" spans="1:9">
      <c r="A40" s="33" t="s">
        <v>68</v>
      </c>
      <c r="B40" s="34">
        <v>2454916.4045611541</v>
      </c>
      <c r="C40" s="34">
        <v>3409536.2090000003</v>
      </c>
      <c r="F40" s="34">
        <v>1157983.6502800288</v>
      </c>
      <c r="G40" s="34">
        <v>1799334.2826188002</v>
      </c>
      <c r="H40" s="32"/>
      <c r="I40" s="32"/>
    </row>
    <row r="41" spans="1:9">
      <c r="A41" s="36" t="s">
        <v>69</v>
      </c>
      <c r="B41" s="34">
        <v>597487.02071904088</v>
      </c>
      <c r="C41" s="34">
        <v>590544.54400000011</v>
      </c>
      <c r="F41" s="34">
        <v>541105.886226309</v>
      </c>
      <c r="G41" s="34">
        <v>839899.11999999988</v>
      </c>
      <c r="H41" s="32"/>
      <c r="I41" s="32"/>
    </row>
    <row r="42" spans="1:9">
      <c r="A42" s="37" t="s">
        <v>70</v>
      </c>
      <c r="F42" s="34">
        <v>86443.338971100602</v>
      </c>
      <c r="G42" s="34">
        <v>149408.65400000001</v>
      </c>
      <c r="H42" s="34">
        <f>F42-G42</f>
        <v>-62965.315028899407</v>
      </c>
      <c r="I42" s="34">
        <f>B42-C42</f>
        <v>0</v>
      </c>
    </row>
    <row r="43" spans="1:9">
      <c r="A43" s="37" t="s">
        <v>71</v>
      </c>
      <c r="B43" s="34">
        <v>25296.926184213156</v>
      </c>
      <c r="C43" s="34">
        <v>103784.807</v>
      </c>
      <c r="H43" s="34">
        <f t="shared" ref="H43:H73" si="2">F43-G43</f>
        <v>0</v>
      </c>
      <c r="I43" s="34">
        <f t="shared" ref="I43:I73" si="3">B43-C43</f>
        <v>-78487.880815786848</v>
      </c>
    </row>
    <row r="44" spans="1:9">
      <c r="A44" s="37" t="s">
        <v>72</v>
      </c>
      <c r="F44" s="34">
        <v>339931.80432820966</v>
      </c>
      <c r="G44" s="34">
        <v>470774.36999999994</v>
      </c>
      <c r="H44" s="34">
        <f t="shared" si="2"/>
        <v>-130842.56567179027</v>
      </c>
      <c r="I44" s="34">
        <f t="shared" si="3"/>
        <v>0</v>
      </c>
    </row>
    <row r="45" spans="1:9">
      <c r="A45" s="37" t="s">
        <v>73</v>
      </c>
      <c r="B45" s="34">
        <v>204983.15356386045</v>
      </c>
      <c r="C45" s="34">
        <v>300403.17500000005</v>
      </c>
      <c r="H45" s="34">
        <f t="shared" si="2"/>
        <v>0</v>
      </c>
      <c r="I45" s="34">
        <f t="shared" si="3"/>
        <v>-95420.021436139592</v>
      </c>
    </row>
    <row r="46" spans="1:9">
      <c r="A46" s="37" t="s">
        <v>74</v>
      </c>
      <c r="B46" s="34">
        <v>120134.687945482</v>
      </c>
      <c r="C46" s="34">
        <v>0</v>
      </c>
      <c r="H46" s="34">
        <f t="shared" si="2"/>
        <v>0</v>
      </c>
      <c r="I46" s="34">
        <f t="shared" si="3"/>
        <v>120134.687945482</v>
      </c>
    </row>
    <row r="47" spans="1:9">
      <c r="A47" s="37" t="s">
        <v>75</v>
      </c>
      <c r="F47" s="34">
        <v>83769.41469394938</v>
      </c>
      <c r="G47" s="34">
        <v>136562.62599999999</v>
      </c>
      <c r="H47" s="34">
        <f t="shared" si="2"/>
        <v>-52793.211306050609</v>
      </c>
      <c r="I47" s="34">
        <f t="shared" si="3"/>
        <v>0</v>
      </c>
    </row>
    <row r="48" spans="1:9">
      <c r="A48" s="37" t="s">
        <v>76</v>
      </c>
      <c r="B48" s="34">
        <v>142150.28862875927</v>
      </c>
      <c r="C48" s="34">
        <v>0</v>
      </c>
      <c r="H48" s="34">
        <f t="shared" si="2"/>
        <v>0</v>
      </c>
      <c r="I48" s="34">
        <f t="shared" si="3"/>
        <v>142150.28862875927</v>
      </c>
    </row>
    <row r="49" spans="1:9">
      <c r="A49" s="37" t="s">
        <v>77</v>
      </c>
      <c r="B49" s="34">
        <v>104921.96439672601</v>
      </c>
      <c r="C49" s="34">
        <v>153840.6</v>
      </c>
      <c r="H49" s="34">
        <f t="shared" si="2"/>
        <v>0</v>
      </c>
      <c r="I49" s="34">
        <f t="shared" si="3"/>
        <v>-48918.635603274</v>
      </c>
    </row>
    <row r="50" spans="1:9">
      <c r="A50" s="37" t="s">
        <v>78</v>
      </c>
      <c r="F50" s="34">
        <v>0</v>
      </c>
      <c r="G50" s="34">
        <v>34548.879999999997</v>
      </c>
      <c r="H50" s="34">
        <f t="shared" si="2"/>
        <v>-34548.879999999997</v>
      </c>
      <c r="I50" s="34">
        <f t="shared" si="3"/>
        <v>0</v>
      </c>
    </row>
    <row r="51" spans="1:9">
      <c r="A51" s="37" t="s">
        <v>79</v>
      </c>
      <c r="B51" s="34">
        <v>0</v>
      </c>
      <c r="C51" s="34">
        <v>20501.354000000003</v>
      </c>
      <c r="H51" s="34">
        <f t="shared" si="2"/>
        <v>0</v>
      </c>
      <c r="I51" s="34">
        <f t="shared" si="3"/>
        <v>-20501.354000000003</v>
      </c>
    </row>
    <row r="52" spans="1:9">
      <c r="A52" s="37" t="s">
        <v>81</v>
      </c>
      <c r="F52" s="34">
        <v>30961.328233049331</v>
      </c>
      <c r="G52" s="34">
        <v>48604.59</v>
      </c>
      <c r="H52" s="34">
        <f t="shared" si="2"/>
        <v>-17643.261766950665</v>
      </c>
      <c r="I52" s="34">
        <f t="shared" si="3"/>
        <v>0</v>
      </c>
    </row>
    <row r="53" spans="1:9">
      <c r="A53" s="37" t="s">
        <v>82</v>
      </c>
      <c r="B53" s="34">
        <v>0</v>
      </c>
      <c r="C53" s="34">
        <v>12014.608000000002</v>
      </c>
      <c r="H53" s="34">
        <f t="shared" si="2"/>
        <v>0</v>
      </c>
      <c r="I53" s="34">
        <f t="shared" si="3"/>
        <v>-12014.608000000002</v>
      </c>
    </row>
    <row r="54" spans="1:9">
      <c r="A54" s="36" t="s">
        <v>83</v>
      </c>
      <c r="B54" s="34">
        <v>1857429.383842113</v>
      </c>
      <c r="C54" s="34">
        <v>2658876.9440000001</v>
      </c>
      <c r="F54" s="34">
        <v>505185.93441819254</v>
      </c>
      <c r="G54" s="34">
        <v>748239.62200000009</v>
      </c>
      <c r="H54" s="34">
        <f t="shared" si="2"/>
        <v>-243053.68758180755</v>
      </c>
      <c r="I54" s="34">
        <f t="shared" si="3"/>
        <v>-801447.56015788717</v>
      </c>
    </row>
    <row r="55" spans="1:9">
      <c r="A55" s="37" t="s">
        <v>84</v>
      </c>
      <c r="F55" s="34">
        <v>246615.06801213842</v>
      </c>
      <c r="G55" s="34">
        <v>219505.35800000004</v>
      </c>
      <c r="H55" s="34">
        <f t="shared" si="2"/>
        <v>27109.710012138385</v>
      </c>
      <c r="I55" s="34">
        <f t="shared" si="3"/>
        <v>0</v>
      </c>
    </row>
    <row r="56" spans="1:9">
      <c r="A56" s="37" t="s">
        <v>85</v>
      </c>
      <c r="B56" s="34">
        <v>13369.410015902231</v>
      </c>
      <c r="C56" s="34">
        <v>75720.010999999999</v>
      </c>
      <c r="H56" s="34">
        <f t="shared" si="2"/>
        <v>0</v>
      </c>
      <c r="I56" s="34">
        <f t="shared" si="3"/>
        <v>-62350.600984097764</v>
      </c>
    </row>
    <row r="57" spans="1:9">
      <c r="A57" s="37" t="s">
        <v>86</v>
      </c>
      <c r="F57" s="34">
        <v>0</v>
      </c>
      <c r="G57" s="34">
        <v>67667.11</v>
      </c>
      <c r="H57" s="34">
        <f t="shared" si="2"/>
        <v>-67667.11</v>
      </c>
      <c r="I57" s="34">
        <f t="shared" si="3"/>
        <v>0</v>
      </c>
    </row>
    <row r="58" spans="1:9">
      <c r="A58" s="37" t="s">
        <v>87</v>
      </c>
      <c r="B58" s="34">
        <v>0</v>
      </c>
      <c r="C58" s="34">
        <v>12647.287</v>
      </c>
      <c r="H58" s="34">
        <f t="shared" si="2"/>
        <v>0</v>
      </c>
      <c r="I58" s="34">
        <f t="shared" si="3"/>
        <v>-12647.287</v>
      </c>
    </row>
    <row r="59" spans="1:9">
      <c r="A59" s="37" t="s">
        <v>88</v>
      </c>
      <c r="F59" s="34">
        <v>0</v>
      </c>
      <c r="G59" s="34">
        <v>140151.12400000001</v>
      </c>
      <c r="H59" s="34">
        <f t="shared" si="2"/>
        <v>-140151.12400000001</v>
      </c>
      <c r="I59" s="34">
        <f t="shared" si="3"/>
        <v>0</v>
      </c>
    </row>
    <row r="60" spans="1:9">
      <c r="A60" s="37" t="s">
        <v>89</v>
      </c>
      <c r="B60" s="34">
        <v>0</v>
      </c>
      <c r="C60" s="34">
        <v>48659.025999999991</v>
      </c>
      <c r="H60" s="34">
        <f t="shared" si="2"/>
        <v>0</v>
      </c>
      <c r="I60" s="34">
        <f t="shared" si="3"/>
        <v>-48659.025999999991</v>
      </c>
    </row>
    <row r="61" spans="1:9">
      <c r="A61" s="37" t="s">
        <v>90</v>
      </c>
      <c r="F61" s="34">
        <v>16239.16351971171</v>
      </c>
      <c r="G61" s="34">
        <v>33263</v>
      </c>
      <c r="H61" s="34">
        <f t="shared" si="2"/>
        <v>-17023.83648028829</v>
      </c>
      <c r="I61" s="34">
        <f t="shared" si="3"/>
        <v>0</v>
      </c>
    </row>
    <row r="62" spans="1:9">
      <c r="A62" s="37" t="s">
        <v>91</v>
      </c>
      <c r="B62" s="34">
        <v>0</v>
      </c>
      <c r="C62" s="34">
        <v>28015.319999999996</v>
      </c>
      <c r="H62" s="34">
        <f t="shared" si="2"/>
        <v>0</v>
      </c>
      <c r="I62" s="34">
        <f t="shared" si="3"/>
        <v>-28015.319999999996</v>
      </c>
    </row>
    <row r="63" spans="1:9">
      <c r="A63" s="37" t="s">
        <v>92</v>
      </c>
      <c r="F63" s="34">
        <v>13987.034779202841</v>
      </c>
      <c r="G63" s="34">
        <v>41149.4</v>
      </c>
      <c r="H63" s="34">
        <f t="shared" si="2"/>
        <v>-27162.365220797161</v>
      </c>
      <c r="I63" s="34">
        <f t="shared" si="3"/>
        <v>0</v>
      </c>
    </row>
    <row r="64" spans="1:9">
      <c r="A64" s="37" t="s">
        <v>93</v>
      </c>
      <c r="B64" s="34">
        <v>34127.973826210808</v>
      </c>
      <c r="C64" s="34">
        <v>204569</v>
      </c>
      <c r="H64" s="34">
        <f t="shared" si="2"/>
        <v>0</v>
      </c>
      <c r="I64" s="34">
        <f t="shared" si="3"/>
        <v>-170441.0261737892</v>
      </c>
    </row>
    <row r="65" spans="1:9">
      <c r="A65" s="37" t="s">
        <v>94</v>
      </c>
      <c r="F65" s="34">
        <v>228344.66810713959</v>
      </c>
      <c r="G65" s="34">
        <v>246503.63</v>
      </c>
      <c r="H65" s="34">
        <f t="shared" si="2"/>
        <v>-18158.961892860418</v>
      </c>
      <c r="I65" s="34">
        <f t="shared" si="3"/>
        <v>0</v>
      </c>
    </row>
    <row r="66" spans="1:9">
      <c r="A66" s="37" t="s">
        <v>95</v>
      </c>
      <c r="B66" s="34">
        <v>1809932</v>
      </c>
      <c r="C66" s="34">
        <v>2289266.3000000003</v>
      </c>
      <c r="H66" s="34">
        <f t="shared" si="2"/>
        <v>0</v>
      </c>
      <c r="I66" s="34">
        <f t="shared" si="3"/>
        <v>-479334.30000000028</v>
      </c>
    </row>
    <row r="67" spans="1:9">
      <c r="A67" s="36" t="s">
        <v>96</v>
      </c>
      <c r="B67" s="34">
        <v>0</v>
      </c>
      <c r="C67" s="34">
        <v>160114.72099999999</v>
      </c>
      <c r="F67" s="34">
        <v>111691.82963552723</v>
      </c>
      <c r="G67" s="34">
        <v>211195.54061880001</v>
      </c>
      <c r="H67" s="34">
        <f t="shared" si="2"/>
        <v>-99503.710983272773</v>
      </c>
      <c r="I67" s="34">
        <f t="shared" si="3"/>
        <v>-160114.72099999999</v>
      </c>
    </row>
    <row r="68" spans="1:9">
      <c r="A68" s="37" t="s">
        <v>97</v>
      </c>
      <c r="F68" s="34">
        <v>111691.82963552723</v>
      </c>
      <c r="G68" s="34">
        <v>96034.590000000011</v>
      </c>
      <c r="H68" s="34">
        <f t="shared" si="2"/>
        <v>15657.239635527221</v>
      </c>
      <c r="I68" s="34">
        <f t="shared" si="3"/>
        <v>0</v>
      </c>
    </row>
    <row r="69" spans="1:9">
      <c r="A69" s="37" t="s">
        <v>98</v>
      </c>
      <c r="B69" s="34">
        <v>0</v>
      </c>
      <c r="C69" s="34">
        <v>141793.06999999998</v>
      </c>
      <c r="H69" s="34">
        <f t="shared" si="2"/>
        <v>0</v>
      </c>
      <c r="I69" s="34">
        <f t="shared" si="3"/>
        <v>-141793.06999999998</v>
      </c>
    </row>
    <row r="70" spans="1:9">
      <c r="A70" s="37" t="s">
        <v>80</v>
      </c>
      <c r="F70" s="34">
        <v>0</v>
      </c>
      <c r="G70" s="34">
        <v>33309.170618799995</v>
      </c>
      <c r="H70" s="34">
        <f t="shared" si="2"/>
        <v>-33309.170618799995</v>
      </c>
      <c r="I70" s="34">
        <f t="shared" si="3"/>
        <v>0</v>
      </c>
    </row>
    <row r="71" spans="1:9">
      <c r="A71" s="37" t="s">
        <v>128</v>
      </c>
      <c r="B71" s="34">
        <v>0</v>
      </c>
      <c r="C71" s="34">
        <v>0</v>
      </c>
      <c r="H71" s="34">
        <f t="shared" si="2"/>
        <v>0</v>
      </c>
      <c r="I71" s="34">
        <f t="shared" si="3"/>
        <v>0</v>
      </c>
    </row>
    <row r="72" spans="1:9">
      <c r="A72" s="37" t="s">
        <v>99</v>
      </c>
      <c r="F72" s="34">
        <v>0</v>
      </c>
      <c r="G72" s="34">
        <v>81851.78</v>
      </c>
      <c r="H72" s="34">
        <f t="shared" si="2"/>
        <v>-81851.78</v>
      </c>
      <c r="I72" s="34">
        <f t="shared" si="3"/>
        <v>0</v>
      </c>
    </row>
    <row r="73" spans="1:9">
      <c r="A73" s="37" t="s">
        <v>100</v>
      </c>
      <c r="B73" s="34">
        <v>0</v>
      </c>
      <c r="C73" s="34">
        <v>18321.651000000002</v>
      </c>
      <c r="H73" s="34">
        <f t="shared" si="2"/>
        <v>0</v>
      </c>
      <c r="I73" s="34">
        <f t="shared" si="3"/>
        <v>-18321.651000000002</v>
      </c>
    </row>
    <row r="74" spans="1:9">
      <c r="A74" s="33" t="s">
        <v>101</v>
      </c>
      <c r="B74" s="34">
        <v>94860.327800000028</v>
      </c>
      <c r="C74" s="34">
        <v>450366.83440000005</v>
      </c>
      <c r="D74" s="34">
        <v>309598</v>
      </c>
      <c r="E74" s="34">
        <v>106149.33206044999</v>
      </c>
      <c r="F74" s="34">
        <v>2397886</v>
      </c>
      <c r="G74" s="34">
        <v>3414591.0475445897</v>
      </c>
      <c r="H74" s="32"/>
      <c r="I74" s="32"/>
    </row>
    <row r="75" spans="1:9">
      <c r="A75" s="36" t="s">
        <v>102</v>
      </c>
      <c r="D75" s="34">
        <v>309598</v>
      </c>
      <c r="E75" s="34">
        <v>106149.33206044999</v>
      </c>
      <c r="F75" s="34">
        <v>769453</v>
      </c>
      <c r="G75" s="34">
        <v>712234.20724459016</v>
      </c>
      <c r="H75" s="34">
        <f>F75-G75</f>
        <v>57218.792755409842</v>
      </c>
      <c r="I75" s="34">
        <f>B75-C75</f>
        <v>0</v>
      </c>
    </row>
    <row r="76" spans="1:9">
      <c r="A76" s="37" t="s">
        <v>102</v>
      </c>
      <c r="F76" s="38">
        <v>769453</v>
      </c>
      <c r="G76" s="38">
        <v>712234.20724459016</v>
      </c>
      <c r="H76" s="39">
        <f t="shared" ref="H76:H98" si="4">F76-G76</f>
        <v>57218.792755409842</v>
      </c>
      <c r="I76" s="34">
        <f t="shared" ref="I76:I98" si="5">B76-C76</f>
        <v>0</v>
      </c>
    </row>
    <row r="77" spans="1:9">
      <c r="A77" s="37" t="s">
        <v>103</v>
      </c>
      <c r="D77" s="34">
        <v>309598</v>
      </c>
      <c r="E77" s="34">
        <v>106149.33206044999</v>
      </c>
      <c r="H77" s="34">
        <f t="shared" si="4"/>
        <v>0</v>
      </c>
      <c r="I77" s="34">
        <f>D77-E77</f>
        <v>203448.66793955001</v>
      </c>
    </row>
    <row r="78" spans="1:9">
      <c r="A78" s="36" t="s">
        <v>104</v>
      </c>
      <c r="B78" s="34">
        <v>0</v>
      </c>
      <c r="C78" s="34">
        <v>288327.43500000006</v>
      </c>
      <c r="F78" s="34">
        <v>751909</v>
      </c>
      <c r="G78" s="34">
        <v>1291341.673</v>
      </c>
      <c r="H78" s="34">
        <f t="shared" si="4"/>
        <v>-539432.67299999995</v>
      </c>
      <c r="I78" s="34">
        <f t="shared" si="5"/>
        <v>-288327.43500000006</v>
      </c>
    </row>
    <row r="79" spans="1:9">
      <c r="A79" s="37" t="s">
        <v>105</v>
      </c>
      <c r="F79" s="34">
        <v>375047</v>
      </c>
      <c r="G79" s="34">
        <v>791188.20000000007</v>
      </c>
      <c r="H79" s="34">
        <f t="shared" si="4"/>
        <v>-416141.20000000007</v>
      </c>
      <c r="I79" s="34">
        <f t="shared" si="5"/>
        <v>0</v>
      </c>
    </row>
    <row r="80" spans="1:9">
      <c r="A80" s="37" t="s">
        <v>106</v>
      </c>
      <c r="B80" s="34">
        <v>0</v>
      </c>
      <c r="C80" s="34">
        <v>208534.76800000004</v>
      </c>
      <c r="H80" s="34">
        <f t="shared" si="4"/>
        <v>0</v>
      </c>
      <c r="I80" s="34">
        <f t="shared" si="5"/>
        <v>-208534.76800000004</v>
      </c>
    </row>
    <row r="81" spans="1:9">
      <c r="A81" s="37" t="s">
        <v>107</v>
      </c>
      <c r="F81" s="34">
        <v>192227</v>
      </c>
      <c r="G81" s="34">
        <v>254714.6</v>
      </c>
      <c r="H81" s="34">
        <f t="shared" si="4"/>
        <v>-62487.600000000006</v>
      </c>
      <c r="I81" s="34">
        <f t="shared" si="5"/>
        <v>0</v>
      </c>
    </row>
    <row r="82" spans="1:9">
      <c r="A82" s="37" t="s">
        <v>108</v>
      </c>
      <c r="B82" s="34">
        <v>0</v>
      </c>
      <c r="C82" s="34">
        <v>39157.959999999992</v>
      </c>
      <c r="H82" s="34">
        <f t="shared" si="4"/>
        <v>0</v>
      </c>
      <c r="I82" s="34">
        <f t="shared" si="5"/>
        <v>-39157.959999999992</v>
      </c>
    </row>
    <row r="83" spans="1:9">
      <c r="A83" s="37" t="s">
        <v>109</v>
      </c>
      <c r="F83" s="34">
        <v>184635</v>
      </c>
      <c r="G83" s="34">
        <v>245438.87299999999</v>
      </c>
      <c r="H83" s="34">
        <f t="shared" si="4"/>
        <v>-60803.872999999992</v>
      </c>
      <c r="I83" s="34">
        <f t="shared" si="5"/>
        <v>0</v>
      </c>
    </row>
    <row r="84" spans="1:9">
      <c r="A84" s="37" t="s">
        <v>110</v>
      </c>
      <c r="B84" s="34">
        <v>0</v>
      </c>
      <c r="C84" s="34">
        <v>40634.707000000002</v>
      </c>
      <c r="H84" s="34">
        <f t="shared" si="4"/>
        <v>0</v>
      </c>
      <c r="I84" s="34">
        <f t="shared" si="5"/>
        <v>-40634.707000000002</v>
      </c>
    </row>
    <row r="85" spans="1:9">
      <c r="A85" s="36" t="s">
        <v>111</v>
      </c>
      <c r="B85" s="34">
        <v>94860.327800000028</v>
      </c>
      <c r="C85" s="34">
        <v>162039.39939999999</v>
      </c>
      <c r="F85" s="34">
        <v>876524</v>
      </c>
      <c r="G85" s="34">
        <v>706221.50900000008</v>
      </c>
      <c r="H85" s="34">
        <f t="shared" si="4"/>
        <v>170302.49099999992</v>
      </c>
      <c r="I85" s="34">
        <f t="shared" si="5"/>
        <v>-67179.071599999967</v>
      </c>
    </row>
    <row r="86" spans="1:9">
      <c r="A86" s="37" t="s">
        <v>112</v>
      </c>
      <c r="F86" s="34">
        <v>320120</v>
      </c>
      <c r="G86" s="34">
        <v>233175.18</v>
      </c>
      <c r="H86" s="34">
        <f t="shared" si="4"/>
        <v>86944.82</v>
      </c>
      <c r="I86" s="34">
        <f t="shared" si="5"/>
        <v>0</v>
      </c>
    </row>
    <row r="87" spans="1:9">
      <c r="A87" s="37" t="s">
        <v>113</v>
      </c>
      <c r="B87" s="34">
        <v>0</v>
      </c>
      <c r="C87" s="34">
        <v>94070.95699999998</v>
      </c>
      <c r="H87" s="34">
        <f t="shared" si="4"/>
        <v>0</v>
      </c>
      <c r="I87" s="34">
        <f t="shared" si="5"/>
        <v>-94070.95699999998</v>
      </c>
    </row>
    <row r="88" spans="1:9">
      <c r="A88" s="37" t="s">
        <v>114</v>
      </c>
      <c r="F88" s="34">
        <v>556404</v>
      </c>
      <c r="G88" s="34">
        <v>473046.32900000003</v>
      </c>
      <c r="H88" s="34">
        <f t="shared" si="4"/>
        <v>83357.670999999973</v>
      </c>
      <c r="I88" s="34">
        <f t="shared" si="5"/>
        <v>0</v>
      </c>
    </row>
    <row r="89" spans="1:9">
      <c r="A89" s="37" t="s">
        <v>115</v>
      </c>
      <c r="B89" s="34">
        <v>94860.327800000028</v>
      </c>
      <c r="C89" s="34">
        <v>67968.4424</v>
      </c>
      <c r="H89" s="34">
        <f t="shared" si="4"/>
        <v>0</v>
      </c>
      <c r="I89" s="34">
        <f t="shared" si="5"/>
        <v>26891.885400000028</v>
      </c>
    </row>
    <row r="90" spans="1:9">
      <c r="A90" s="36" t="s">
        <v>116</v>
      </c>
      <c r="B90" s="34">
        <v>0</v>
      </c>
      <c r="C90" s="34">
        <v>0</v>
      </c>
      <c r="F90" s="34">
        <v>0</v>
      </c>
      <c r="G90" s="34">
        <v>704793.65830000001</v>
      </c>
      <c r="H90" s="34">
        <f t="shared" si="4"/>
        <v>-704793.65830000001</v>
      </c>
      <c r="I90" s="34">
        <f t="shared" si="5"/>
        <v>0</v>
      </c>
    </row>
    <row r="91" spans="1:9">
      <c r="A91" s="37" t="s">
        <v>117</v>
      </c>
      <c r="F91" s="34">
        <v>0</v>
      </c>
      <c r="G91" s="34">
        <v>351477.37999999995</v>
      </c>
      <c r="H91" s="34">
        <f t="shared" si="4"/>
        <v>-351477.37999999995</v>
      </c>
      <c r="I91" s="34">
        <f t="shared" si="5"/>
        <v>0</v>
      </c>
    </row>
    <row r="92" spans="1:9">
      <c r="A92" s="37" t="s">
        <v>118</v>
      </c>
      <c r="B92" s="34">
        <v>0</v>
      </c>
      <c r="C92" s="34">
        <v>0</v>
      </c>
      <c r="H92" s="34">
        <f t="shared" si="4"/>
        <v>0</v>
      </c>
      <c r="I92" s="34">
        <f t="shared" si="5"/>
        <v>0</v>
      </c>
    </row>
    <row r="93" spans="1:9">
      <c r="A93" s="37" t="s">
        <v>129</v>
      </c>
      <c r="F93" s="34">
        <v>0</v>
      </c>
      <c r="G93" s="34">
        <v>0</v>
      </c>
      <c r="H93" s="34">
        <f t="shared" si="4"/>
        <v>0</v>
      </c>
      <c r="I93" s="34">
        <f t="shared" si="5"/>
        <v>0</v>
      </c>
    </row>
    <row r="94" spans="1:9">
      <c r="A94" s="37" t="s">
        <v>130</v>
      </c>
      <c r="B94" s="34">
        <v>0</v>
      </c>
      <c r="C94" s="34">
        <v>0</v>
      </c>
      <c r="H94" s="34">
        <f t="shared" si="4"/>
        <v>0</v>
      </c>
      <c r="I94" s="34">
        <f t="shared" si="5"/>
        <v>0</v>
      </c>
    </row>
    <row r="95" spans="1:9">
      <c r="A95" s="37" t="s">
        <v>119</v>
      </c>
      <c r="F95" s="34">
        <v>0</v>
      </c>
      <c r="G95" s="34">
        <v>138979.35500000001</v>
      </c>
      <c r="H95" s="34">
        <f t="shared" si="4"/>
        <v>-138979.35500000001</v>
      </c>
      <c r="I95" s="34">
        <f t="shared" si="5"/>
        <v>0</v>
      </c>
    </row>
    <row r="96" spans="1:9">
      <c r="A96" s="37" t="s">
        <v>131</v>
      </c>
      <c r="B96" s="34">
        <v>0</v>
      </c>
      <c r="C96" s="34">
        <v>0</v>
      </c>
      <c r="H96" s="34">
        <f t="shared" si="4"/>
        <v>0</v>
      </c>
      <c r="I96" s="34">
        <f t="shared" si="5"/>
        <v>0</v>
      </c>
    </row>
    <row r="97" spans="1:9">
      <c r="A97" s="37" t="s">
        <v>120</v>
      </c>
      <c r="F97" s="34">
        <v>0</v>
      </c>
      <c r="G97" s="34">
        <v>214336.92330000002</v>
      </c>
      <c r="H97" s="34">
        <f t="shared" si="4"/>
        <v>-214336.92330000002</v>
      </c>
      <c r="I97" s="34">
        <f t="shared" si="5"/>
        <v>0</v>
      </c>
    </row>
    <row r="98" spans="1:9">
      <c r="A98" s="37" t="s">
        <v>132</v>
      </c>
      <c r="B98" s="34">
        <v>0</v>
      </c>
      <c r="C98" s="34">
        <v>0</v>
      </c>
      <c r="H98" s="34">
        <f t="shared" si="4"/>
        <v>0</v>
      </c>
      <c r="I98" s="34">
        <f t="shared" si="5"/>
        <v>0</v>
      </c>
    </row>
    <row r="99" spans="1:9">
      <c r="A99" s="33" t="s">
        <v>121</v>
      </c>
      <c r="B99" s="34">
        <v>2549776.7323611542</v>
      </c>
      <c r="C99" s="34">
        <v>4577753.8924000012</v>
      </c>
      <c r="D99" s="34">
        <v>47023013.153727069</v>
      </c>
      <c r="E99" s="34">
        <v>56866027.742537245</v>
      </c>
      <c r="F99" s="34">
        <v>4750407.0800360646</v>
      </c>
      <c r="G99" s="34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26490-3019-4646-9DF5-E9A6F2C84272}">
  <dimension ref="E3:W13"/>
  <sheetViews>
    <sheetView workbookViewId="0">
      <selection activeCell="E5" sqref="E5"/>
    </sheetView>
  </sheetViews>
  <sheetFormatPr defaultRowHeight="14.5"/>
  <cols>
    <col min="5" max="5" width="13.6328125" customWidth="1"/>
    <col min="6" max="6" width="14.7265625" customWidth="1"/>
    <col min="8" max="8" width="11" style="40" customWidth="1"/>
    <col min="13" max="14" width="10.08984375" bestFit="1" customWidth="1"/>
    <col min="22" max="22" width="10.81640625" bestFit="1" customWidth="1"/>
  </cols>
  <sheetData>
    <row r="3" spans="5:23" ht="43.5">
      <c r="E3" s="1" t="s">
        <v>147</v>
      </c>
      <c r="F3" s="44" t="s">
        <v>148</v>
      </c>
      <c r="G3" s="44"/>
      <c r="H3" s="45" t="s">
        <v>149</v>
      </c>
      <c r="I3" s="44"/>
      <c r="J3" s="44" t="s">
        <v>151</v>
      </c>
      <c r="K3" s="44" t="s">
        <v>152</v>
      </c>
      <c r="L3" s="44" t="s">
        <v>153</v>
      </c>
      <c r="M3" s="45" t="s">
        <v>150</v>
      </c>
      <c r="N3" s="44" t="s">
        <v>154</v>
      </c>
    </row>
    <row r="4" spans="5:23">
      <c r="E4" t="s">
        <v>133</v>
      </c>
      <c r="F4">
        <v>64</v>
      </c>
      <c r="H4" s="40">
        <v>14346.52</v>
      </c>
      <c r="J4" s="41">
        <v>766.75</v>
      </c>
      <c r="L4" s="42">
        <f>J4+K4</f>
        <v>766.75</v>
      </c>
      <c r="M4" s="5">
        <f>L4*31</f>
        <v>23769.25</v>
      </c>
      <c r="N4" s="46">
        <f>H4-M4</f>
        <v>-9422.73</v>
      </c>
      <c r="U4" t="s">
        <v>134</v>
      </c>
      <c r="V4" s="1" t="s">
        <v>135</v>
      </c>
      <c r="W4" s="41">
        <v>766.75</v>
      </c>
    </row>
    <row r="5" spans="5:23">
      <c r="E5" t="s">
        <v>136</v>
      </c>
      <c r="F5" s="43">
        <v>5</v>
      </c>
      <c r="H5" s="40">
        <v>62569.04</v>
      </c>
      <c r="J5" s="41">
        <v>551.57000000000005</v>
      </c>
      <c r="K5" s="41">
        <v>405.42</v>
      </c>
      <c r="L5" s="42">
        <f t="shared" ref="L5:L10" si="0">J5+K5</f>
        <v>956.99</v>
      </c>
      <c r="M5" s="5">
        <f>L5*31</f>
        <v>29666.69</v>
      </c>
      <c r="N5" s="5">
        <f t="shared" ref="N5:N10" si="1">H5-M5</f>
        <v>32902.350000000006</v>
      </c>
      <c r="U5" t="s">
        <v>137</v>
      </c>
      <c r="V5" s="1" t="s">
        <v>135</v>
      </c>
      <c r="W5" s="41">
        <v>551.57000000000005</v>
      </c>
    </row>
    <row r="6" spans="5:23">
      <c r="E6" t="s">
        <v>138</v>
      </c>
      <c r="F6">
        <v>33</v>
      </c>
      <c r="H6" s="40">
        <v>12383.35</v>
      </c>
      <c r="J6" s="41">
        <v>505.62</v>
      </c>
      <c r="K6" s="41">
        <v>184.25</v>
      </c>
      <c r="L6" s="42">
        <f t="shared" si="0"/>
        <v>689.87</v>
      </c>
      <c r="M6" s="5">
        <f>L6*31</f>
        <v>21385.97</v>
      </c>
      <c r="N6" s="46">
        <f t="shared" si="1"/>
        <v>-9002.6200000000008</v>
      </c>
      <c r="U6" t="s">
        <v>139</v>
      </c>
      <c r="V6" s="1" t="s">
        <v>135</v>
      </c>
      <c r="W6" s="41">
        <v>505.62</v>
      </c>
    </row>
    <row r="7" spans="5:23">
      <c r="E7" t="s">
        <v>140</v>
      </c>
      <c r="L7" s="42">
        <f t="shared" si="0"/>
        <v>0</v>
      </c>
      <c r="N7" s="5">
        <f t="shared" si="1"/>
        <v>0</v>
      </c>
      <c r="U7" t="s">
        <v>141</v>
      </c>
      <c r="V7" s="1" t="s">
        <v>135</v>
      </c>
      <c r="W7" s="41">
        <v>2383.8000000000002</v>
      </c>
    </row>
    <row r="8" spans="5:23">
      <c r="E8" t="s">
        <v>142</v>
      </c>
      <c r="F8">
        <v>82</v>
      </c>
      <c r="H8" s="40">
        <v>54796.54</v>
      </c>
      <c r="J8" s="41">
        <v>2383.8000000000002</v>
      </c>
      <c r="K8" s="41">
        <v>268.48</v>
      </c>
      <c r="L8" s="42">
        <f t="shared" si="0"/>
        <v>2652.28</v>
      </c>
      <c r="M8" s="5">
        <f>L8*31</f>
        <v>82220.680000000008</v>
      </c>
      <c r="N8" s="46">
        <f t="shared" si="1"/>
        <v>-27424.140000000007</v>
      </c>
      <c r="U8" t="s">
        <v>143</v>
      </c>
      <c r="V8" s="1" t="s">
        <v>135</v>
      </c>
      <c r="W8" s="41">
        <v>781.35</v>
      </c>
    </row>
    <row r="9" spans="5:23">
      <c r="E9" t="s">
        <v>144</v>
      </c>
      <c r="L9" s="42">
        <f t="shared" si="0"/>
        <v>0</v>
      </c>
      <c r="N9" s="5">
        <f t="shared" si="1"/>
        <v>0</v>
      </c>
      <c r="U9" t="s">
        <v>137</v>
      </c>
      <c r="V9" s="1" t="s">
        <v>145</v>
      </c>
      <c r="W9" s="41">
        <v>405.42</v>
      </c>
    </row>
    <row r="10" spans="5:23">
      <c r="E10" t="s">
        <v>146</v>
      </c>
      <c r="F10" s="43">
        <v>194</v>
      </c>
      <c r="H10" s="40">
        <v>61437.55</v>
      </c>
      <c r="J10" s="41">
        <v>781.35</v>
      </c>
      <c r="K10" s="41">
        <v>684.12</v>
      </c>
      <c r="L10" s="42">
        <f t="shared" si="0"/>
        <v>1465.47</v>
      </c>
      <c r="M10" s="5">
        <f>L10*31</f>
        <v>45429.57</v>
      </c>
      <c r="N10" s="5">
        <f t="shared" si="1"/>
        <v>16007.980000000003</v>
      </c>
      <c r="U10" t="s">
        <v>139</v>
      </c>
      <c r="V10" s="1" t="s">
        <v>145</v>
      </c>
      <c r="W10" s="41">
        <v>184.25</v>
      </c>
    </row>
    <row r="11" spans="5:23">
      <c r="F11">
        <f>SUM(F4:F10)</f>
        <v>378</v>
      </c>
      <c r="U11" t="s">
        <v>141</v>
      </c>
      <c r="V11" s="1" t="s">
        <v>145</v>
      </c>
      <c r="W11" s="41">
        <v>268.48</v>
      </c>
    </row>
    <row r="12" spans="5:23">
      <c r="U12" t="s">
        <v>143</v>
      </c>
      <c r="V12" s="1" t="s">
        <v>145</v>
      </c>
      <c r="W12" s="41">
        <v>684.12</v>
      </c>
    </row>
    <row r="13" spans="5:23">
      <c r="E13" t="s">
        <v>155</v>
      </c>
      <c r="F13">
        <f>F10+F5</f>
        <v>199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October Production by Facility</vt:lpstr>
      <vt:lpstr>STOG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2018-11-15T14:00:35Z</dcterms:modified>
</cp:coreProperties>
</file>