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0_ncr:100000_{B1955C8F-BF78-4611-B182-E7C2AC865E19}" xr6:coauthVersionLast="31" xr6:coauthVersionMax="31" xr10:uidLastSave="{00000000-0000-0000-0000-000000000000}"/>
  <bookViews>
    <workbookView xWindow="0" yWindow="0" windowWidth="28800" windowHeight="12360" xr2:uid="{FF9B8E57-B727-43BB-A63A-A8696AA40007}"/>
  </bookViews>
  <sheets>
    <sheet name="FCF" sheetId="1" r:id="rId1"/>
    <sheet name="Details" sheetId="2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1" i="1" l="1"/>
  <c r="C7" i="1"/>
  <c r="C23" i="1" l="1"/>
  <c r="J14" i="1" l="1"/>
  <c r="J9" i="1"/>
  <c r="J10" i="1" s="1"/>
  <c r="F9" i="1"/>
  <c r="F10" i="1" s="1"/>
  <c r="F11" i="1" s="1"/>
  <c r="C9" i="1"/>
  <c r="C10" i="1" s="1"/>
  <c r="C11" i="1" s="1"/>
  <c r="C5" i="1"/>
  <c r="J11" i="1" l="1"/>
  <c r="J15" i="1" s="1"/>
  <c r="C15" i="1"/>
  <c r="F15" i="1"/>
  <c r="C16" i="1" l="1"/>
  <c r="C18" i="1" s="1"/>
  <c r="C20" i="1" s="1"/>
  <c r="C24" i="1" s="1"/>
  <c r="C25" i="1" s="1"/>
  <c r="J16" i="1"/>
  <c r="J18" i="1" s="1"/>
  <c r="J20" i="1" s="1"/>
  <c r="J25" i="1" s="1"/>
  <c r="F16" i="1"/>
  <c r="F18" i="1" s="1"/>
  <c r="F20" i="1" s="1"/>
  <c r="F25" i="1" s="1"/>
  <c r="C27" i="1" l="1"/>
</calcChain>
</file>

<file path=xl/sharedStrings.xml><?xml version="1.0" encoding="utf-8"?>
<sst xmlns="http://schemas.openxmlformats.org/spreadsheetml/2006/main" count="68" uniqueCount="36">
  <si>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</si>
  <si>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</si>
  <si>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</si>
  <si>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</si>
  <si>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</si>
  <si>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</si>
  <si>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</si>
  <si>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</si>
  <si>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</si>
  <si>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</si>
  <si>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</si>
  <si>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</si>
  <si>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</si>
  <si>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</si>
  <si>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</si>
  <si>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</si>
  <si>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</si>
  <si>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</si>
  <si>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</si>
  <si>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</si>
  <si>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</si>
  <si>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</si>
  <si>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</si>
  <si>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</si>
  <si>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</si>
  <si>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</si>
  <si>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</si>
  <si>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</si>
  <si>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</si>
  <si>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SS</t>
  </si>
  <si>
    <t>CSD Impact( SS)</t>
  </si>
  <si>
    <t>Based on SPDC Minimum tax rate of 12.75%</t>
  </si>
  <si>
    <t>Total (Oil + Gas) SS</t>
  </si>
  <si>
    <t>FCF 100%</t>
  </si>
  <si>
    <t>FCF SS</t>
  </si>
  <si>
    <t>Monthly from May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</si>
</sst>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_-;\-* #,##0.0_-;_-* &quot;-&quot;??_-;_-@_-"/>
    <numFmt numFmtId="167" formatCode="#,##0_ ;[Red]\-#,##0\ 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9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43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43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165" fontId="0" fillId="4" borderId="1" xfId="2" applyNumberFormat="1" applyFont="1" applyFill="1" applyBorder="1"/>
    <xf numFmtId="43" fontId="0" fillId="4" borderId="1" xfId="2" applyFont="1" applyFill="1" applyBorder="1"/>
    <xf numFmtId="165" fontId="1" fillId="5" borderId="1" xfId="1" applyNumberFormat="1" applyFont="1" applyFill="1" applyBorder="1"/>
    <xf numFmtId="164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164" fontId="0" fillId="0" borderId="0" xfId="0" applyNumberFormat="1"/>
    <xf numFmtId="164" fontId="0" fillId="0" borderId="0" xfId="0" applyNumberFormat="1" applyFill="1"/>
    <xf numFmtId="4" fontId="0" fillId="0" borderId="0" xfId="0" applyNumberFormat="1"/>
    <xf numFmtId="2" fontId="0" fillId="0" borderId="0" xfId="0" applyNumberFormat="1"/>
  </cellXfs>
  <cellStyles count="3">
    <cellStyle name="Comma 10 6" xfId="1" xr:uid="{52006BFE-9059-45E3-99D4-20161C221BFD}"/>
    <cellStyle name="Comma 2" xfId="2" xr:uid="{3F92C62A-CD5B-47EB-9B8B-455244283276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sharedStrings" Target="sharedString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61" Type="http://schemas.openxmlformats.org/officeDocument/2006/relationships/externalLink" Target="externalLinks/externalLink59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calcChain" Target="calcChain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>
        <row r="1">
          <cell r="C1" t="str">
            <v>Fortum</v>
          </cell>
        </row>
      </sheetData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2">
          <cell r="A2" t="str">
            <v>Dispersant/ Absorbent L/S</v>
          </cell>
        </row>
      </sheetData>
      <sheetData sheetId="43"/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2">
          <cell r="A2" t="str">
            <v>Dispersant/ Absorbent L/S</v>
          </cell>
        </row>
      </sheetData>
      <sheetData sheetId="54"/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Output Sheet Mapping"/>
      <sheetName val="Reports"/>
      <sheetName val="Grade Mapping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3"/>
      <sheetName val="Budget_Data3"/>
      <sheetName val="Exp_List3"/>
      <sheetName val="AWARDED_(2)3"/>
      <sheetName val="Mapping_Fields_to_AGG_node2"/>
      <sheetName val="Budget_Data2"/>
      <sheetName val="Exp_List2"/>
      <sheetName val="AWARDED_(2)2"/>
      <sheetName val="Mapping_Fields_to_AGG_node5"/>
      <sheetName val="Budget_Data5"/>
      <sheetName val="Exp_List5"/>
      <sheetName val="AWARDED_(2)5"/>
      <sheetName val="Mapping_Fields_to_AGG_node4"/>
      <sheetName val="Budget_Data4"/>
      <sheetName val="Exp_List4"/>
      <sheetName val="AWARDED_(2)4"/>
      <sheetName val="Mapping_Fields_to_AGG_node6"/>
      <sheetName val="Budget_Data6"/>
      <sheetName val="Exp_List6"/>
      <sheetName val="AWARDED_(2)6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Economics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 refreshError="1"/>
      <sheetData sheetId="18">
        <row r="7">
          <cell r="A7" t="str">
            <v>Air Transport Logistics</v>
          </cell>
        </row>
      </sheetData>
      <sheetData sheetId="19">
        <row r="9">
          <cell r="B9" t="str">
            <v>Business Travel (Local)</v>
          </cell>
        </row>
      </sheetData>
      <sheetData sheetId="20"/>
      <sheetData sheetId="21"/>
      <sheetData sheetId="22">
        <row r="7">
          <cell r="A7" t="str">
            <v>Air Transport Logistics</v>
          </cell>
        </row>
      </sheetData>
      <sheetData sheetId="23">
        <row r="7">
          <cell r="A7" t="str">
            <v>Air Transport Logistics</v>
          </cell>
        </row>
      </sheetData>
      <sheetData sheetId="24">
        <row r="9">
          <cell r="B9" t="str">
            <v>Business Travel (Local)</v>
          </cell>
        </row>
      </sheetData>
      <sheetData sheetId="25"/>
      <sheetData sheetId="26"/>
      <sheetData sheetId="27">
        <row r="7">
          <cell r="A7" t="str">
            <v>Air Transport Logistics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WTR"/>
      <sheetName val="Sheet1_(2)2"/>
      <sheetName val="Budget,_LEE_&amp;_Commitments2"/>
      <sheetName val="Sheet1_(2)3"/>
      <sheetName val="Budget,_LEE_&amp;_Commitments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#REF"/>
      <sheetName val="forinput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#REF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>
        <row r="168">
          <cell r="A168" t="str">
            <v>GPO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168">
          <cell r="A168" t="str">
            <v>GPO</v>
          </cell>
        </row>
      </sheetData>
      <sheetData sheetId="27">
        <row r="168">
          <cell r="A168" t="str">
            <v>GPO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>
        <row r="168">
          <cell r="A168" t="str">
            <v>GPO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168">
          <cell r="A168" t="str">
            <v>GPO</v>
          </cell>
        </row>
      </sheetData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DATA04"/>
      <sheetName val="Project_Data_Input3"/>
      <sheetName val="Project_Data_3"/>
      <sheetName val="Project_Data_Input2"/>
      <sheetName val="Project_Data_2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5"/>
      <sheetName val="BASE_DATA5"/>
      <sheetName val="Budget_Data_SAP4"/>
      <sheetName val="BASE_DATA4"/>
      <sheetName val="DTU"/>
      <sheetName val="Budget_Data_SAP6"/>
      <sheetName val="BASE_DATA6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 refreshError="1"/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>
        <row r="1">
          <cell r="A1" t="str">
            <v>Short Item (final)</v>
          </cell>
        </row>
      </sheetData>
      <sheetData sheetId="37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3"/>
      <sheetName val="RPI_Components_for_charts3"/>
      <sheetName val="Component_Monthly_Growth_Rates3"/>
      <sheetName val="Monthly_Aggregates_(published)2"/>
      <sheetName val="RPI_Components_for_charts2"/>
      <sheetName val="Component_Monthly_Growth_Rates2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4"/>
      <sheetName val="RPI_Components_for_charts4"/>
      <sheetName val="Component_Monthly_Growth_Rates4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Rates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ALLOWANCE"/>
      <sheetName val="MH RATE"/>
      <sheetName val="Sheet1_(2)5"/>
      <sheetName val="EXP_PLAN5"/>
      <sheetName val="Accruals_mar035"/>
      <sheetName val="BUDGET_20035"/>
      <sheetName val="CD_Projects_od_20035"/>
      <sheetName val="LIST_STAFF5"/>
      <sheetName val="Accruals_2002_Dec5"/>
      <sheetName val="BALSHEET_TEMPLATE5"/>
      <sheetName val="LCY_BALSHEET_WKS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4"/>
      <sheetName val="EXP_PLAN4"/>
      <sheetName val="Accruals_mar034"/>
      <sheetName val="BUDGET_20034"/>
      <sheetName val="CD_Projects_od_20034"/>
      <sheetName val="LIST_STAFF4"/>
      <sheetName val="Accruals_2002_Dec4"/>
      <sheetName val="BALSHEET_TEMPLATE4"/>
      <sheetName val="LCY_BALSHEET_WKS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>
        <row r="1">
          <cell r="A1" t="str">
            <v>Short Item</v>
          </cell>
        </row>
      </sheetData>
      <sheetData sheetId="57">
        <row r="1">
          <cell r="A1" t="str">
            <v>Short Item</v>
          </cell>
        </row>
      </sheetData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>
        <row r="1">
          <cell r="A1" t="str">
            <v>Short Item</v>
          </cell>
        </row>
      </sheetData>
      <sheetData sheetId="108">
        <row r="1">
          <cell r="A1" t="str">
            <v>Short Item</v>
          </cell>
        </row>
      </sheetData>
      <sheetData sheetId="109">
        <row r="1">
          <cell r="A1" t="str">
            <v>Short Item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  <sheetName val="Vivaldi Hub 1.3 tcf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/>
      <sheetData sheetId="36"/>
      <sheetData sheetId="37">
        <row r="6">
          <cell r="G6" t="str">
            <v>Accomodation EA Techinicans training SO1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>
        <row r="6">
          <cell r="G6" t="str">
            <v>Accomodation EA Techinicans training SO1</v>
          </cell>
        </row>
      </sheetData>
      <sheetData sheetId="46"/>
      <sheetData sheetId="47"/>
      <sheetData sheetId="48"/>
      <sheetData sheetId="49"/>
      <sheetData sheetId="50"/>
      <sheetData sheetId="5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flash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Links"/>
      <sheetName val="Lead"/>
      <sheetName val="2003_COMMITMENTS_3"/>
      <sheetName val="WALKER_Q_3"/>
      <sheetName val="YEKINI_M_3"/>
      <sheetName val="LIFTING_EQUIP_INSPECTN3"/>
      <sheetName val="2003_COMMITMENTS_2"/>
      <sheetName val="WALKER_Q_2"/>
      <sheetName val="YEKINI_M_2"/>
      <sheetName val="LIFTING_EQUIP_INSPECTN2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MASTER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B1:K46"/>
  <sheetViews>
    <sheetView tabSelected="1" zoomScale="85" zoomScaleNormal="85" workbookViewId="0">
      <selection activeCell="E37" sqref="E37"/>
    </sheetView>
  </sheetViews>
  <sheetFormatPr defaultRowHeight="14.5" x14ac:dyDescent="0.35"/>
  <cols>
    <col min="2" max="2" width="44.26953125" customWidth="1"/>
    <col min="3" max="3" width="15.81640625" customWidth="1"/>
    <col min="4" max="4" width="56.54296875" customWidth="1"/>
    <col min="5" max="5" width="60.1796875" customWidth="1"/>
    <col min="6" max="6" width="19.54296875" bestFit="1" customWidth="1"/>
    <col min="7" max="7" width="16.81640625" customWidth="1"/>
    <col min="8" max="8" width="9.1796875" customWidth="1"/>
    <col min="9" max="9" width="60.1796875" customWidth="1"/>
    <col min="10" max="10" width="15.26953125" customWidth="1"/>
    <col min="11" max="11" width="31.81640625" customWidth="1"/>
    <col min="13" max="13" width="5.54296875" customWidth="1"/>
    <col min="14" max="14" width="10.54296875" customWidth="1"/>
  </cols>
  <sheetData>
    <row r="1" spans="2:11" ht="22.5" customHeight="1" x14ac:dyDescent="0.35">
      <c r="C1" s="1"/>
      <c r="F1" s="1"/>
      <c r="J1" s="1"/>
    </row>
    <row r="2" spans="2:11" ht="18.5" x14ac:dyDescent="0.45">
      <c r="B2" s="2" t="s">
        <v>0</v>
      </c>
      <c r="C2" s="3">
        <v>2019</v>
      </c>
      <c r="D2" s="4"/>
      <c r="E2" s="2" t="s">
        <v>1</v>
      </c>
      <c r="F2" s="3">
        <v>2019</v>
      </c>
      <c r="I2" s="2" t="s">
        <v>2</v>
      </c>
      <c r="J2" s="3">
        <v>2019</v>
      </c>
    </row>
    <row r="3" spans="2:11" x14ac:dyDescent="0.35">
      <c r="B3" s="5" t="s">
        <v>3</v>
      </c>
      <c r="E3" s="5" t="s">
        <v>3</v>
      </c>
      <c r="G3" s="4"/>
      <c r="I3" s="5" t="s">
        <v>3</v>
      </c>
    </row>
    <row r="4" spans="2:11" x14ac:dyDescent="0.35">
      <c r="B4" s="5" t="s">
        <v>4</v>
      </c>
      <c r="C4" s="6">
        <v>0</v>
      </c>
      <c r="E4" s="5"/>
      <c r="F4" s="6"/>
      <c r="G4" s="4"/>
      <c r="I4" s="5"/>
    </row>
    <row r="5" spans="2:11" x14ac:dyDescent="0.3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35">
      <c r="B6" s="7" t="s">
        <v>6</v>
      </c>
      <c r="C6" s="8">
        <v>66.247</v>
      </c>
      <c r="D6" t="s">
        <v>7</v>
      </c>
      <c r="E6" s="7" t="s">
        <v>8</v>
      </c>
      <c r="F6" s="9">
        <v>1.637</v>
      </c>
      <c r="G6" t="s">
        <v>7</v>
      </c>
      <c r="I6" s="7" t="s">
        <v>8</v>
      </c>
      <c r="J6" s="10">
        <v>2.5299999999999998</v>
      </c>
      <c r="K6" t="s">
        <v>7</v>
      </c>
    </row>
    <row r="7" spans="2:11" x14ac:dyDescent="0.35">
      <c r="B7" s="7" t="s">
        <v>9</v>
      </c>
      <c r="C7" s="11">
        <f>365-31-28-31-30</f>
        <v>245</v>
      </c>
      <c r="E7" s="7" t="s">
        <v>9</v>
      </c>
      <c r="F7" s="11"/>
      <c r="I7" s="7" t="s">
        <v>9</v>
      </c>
      <c r="J7" s="11"/>
    </row>
    <row r="8" spans="2:11" x14ac:dyDescent="0.35">
      <c r="B8" s="7" t="s">
        <v>10</v>
      </c>
      <c r="C8" s="12">
        <v>2</v>
      </c>
      <c r="D8" t="s">
        <v>11</v>
      </c>
      <c r="E8" s="7" t="s">
        <v>10</v>
      </c>
      <c r="F8" s="13"/>
      <c r="G8" t="s">
        <v>11</v>
      </c>
      <c r="I8" s="7" t="s">
        <v>10</v>
      </c>
      <c r="J8" s="13"/>
      <c r="K8" t="s">
        <v>11</v>
      </c>
    </row>
    <row r="9" spans="2:11" x14ac:dyDescent="0.35">
      <c r="B9" s="7" t="s">
        <v>12</v>
      </c>
      <c r="C9" s="15">
        <f>C8*C7*1000</f>
        <v>490000</v>
      </c>
      <c r="E9" s="7" t="s">
        <v>13</v>
      </c>
      <c r="F9" s="15">
        <f>F8*F7*1000</f>
        <v>0</v>
      </c>
      <c r="I9" s="7" t="s">
        <v>13</v>
      </c>
      <c r="J9" s="14">
        <f t="shared" ref="J9" si="0">J8*J7*1000</f>
        <v>0</v>
      </c>
    </row>
    <row r="10" spans="2:11" x14ac:dyDescent="0.35">
      <c r="B10" s="7" t="s">
        <v>14</v>
      </c>
      <c r="C10" s="17">
        <f t="shared" ref="C10" si="1">+C9*C6</f>
        <v>32461030</v>
      </c>
      <c r="E10" s="7" t="s">
        <v>14</v>
      </c>
      <c r="F10" s="17">
        <f>+F9*F6*5.8</f>
        <v>0</v>
      </c>
      <c r="I10" s="7" t="s">
        <v>14</v>
      </c>
      <c r="J10" s="17">
        <f>+J9*J6*5.8</f>
        <v>0</v>
      </c>
    </row>
    <row r="11" spans="2:11" x14ac:dyDescent="0.35">
      <c r="B11" s="7" t="s">
        <v>15</v>
      </c>
      <c r="C11" s="19">
        <f t="shared" ref="C11" si="2">-C10*0.2</f>
        <v>-6492206</v>
      </c>
      <c r="D11" t="s">
        <v>16</v>
      </c>
      <c r="E11" s="7" t="s">
        <v>17</v>
      </c>
      <c r="F11" s="19">
        <f>-F10*0.07</f>
        <v>0</v>
      </c>
      <c r="G11" t="s">
        <v>18</v>
      </c>
      <c r="I11" s="7" t="s">
        <v>17</v>
      </c>
      <c r="J11" s="19">
        <f>-J10*0.07</f>
        <v>0</v>
      </c>
      <c r="K11" t="s">
        <v>18</v>
      </c>
    </row>
    <row r="12" spans="2:11" x14ac:dyDescent="0.35">
      <c r="B12" s="7" t="s">
        <v>19</v>
      </c>
      <c r="C12" s="18">
        <v>-250000</v>
      </c>
      <c r="E12" s="7" t="s">
        <v>19</v>
      </c>
      <c r="F12" s="18">
        <v>0</v>
      </c>
      <c r="I12" s="7" t="s">
        <v>19</v>
      </c>
      <c r="J12" s="18">
        <v>0</v>
      </c>
    </row>
    <row r="13" spans="2:11" x14ac:dyDescent="0.35">
      <c r="B13" s="7" t="s">
        <v>20</v>
      </c>
      <c r="C13" s="18"/>
      <c r="E13" s="7" t="s">
        <v>20</v>
      </c>
      <c r="F13" s="18"/>
      <c r="I13" s="7" t="s">
        <v>20</v>
      </c>
      <c r="J13" s="18"/>
    </row>
    <row r="14" spans="2:11" x14ac:dyDescent="0.35">
      <c r="B14" s="7" t="s">
        <v>21</v>
      </c>
      <c r="C14" s="18"/>
      <c r="E14" s="7" t="s">
        <v>21</v>
      </c>
      <c r="F14" s="18"/>
      <c r="I14" s="7" t="s">
        <v>21</v>
      </c>
      <c r="J14" s="18">
        <f>-J8*J7*2706</f>
        <v>0</v>
      </c>
    </row>
    <row r="15" spans="2:11" x14ac:dyDescent="0.35">
      <c r="B15" s="7" t="s">
        <v>22</v>
      </c>
      <c r="C15" s="20">
        <f>+C10+C11+C12+C13+C14</f>
        <v>25718824</v>
      </c>
      <c r="E15" s="7" t="s">
        <v>22</v>
      </c>
      <c r="F15" s="20">
        <f>+F10+F11+F12+F13+F14</f>
        <v>0</v>
      </c>
      <c r="I15" s="7" t="s">
        <v>22</v>
      </c>
      <c r="J15" s="20">
        <f>+J10+J11+J12+J13+J14</f>
        <v>0</v>
      </c>
    </row>
    <row r="16" spans="2:11" x14ac:dyDescent="0.35">
      <c r="B16" s="7" t="s">
        <v>23</v>
      </c>
      <c r="C16" s="18">
        <f>-C15*0.1275</f>
        <v>-3279150.06</v>
      </c>
      <c r="D16" t="s">
        <v>31</v>
      </c>
      <c r="E16" s="7" t="s">
        <v>24</v>
      </c>
      <c r="F16" s="18">
        <f>-F15*0.3</f>
        <v>0</v>
      </c>
      <c r="I16" s="7" t="s">
        <v>24</v>
      </c>
      <c r="J16" s="18">
        <f>-J15*0.3</f>
        <v>0</v>
      </c>
    </row>
    <row r="17" spans="2:11" x14ac:dyDescent="0.35">
      <c r="B17" s="21"/>
      <c r="C17" s="22"/>
      <c r="E17" s="21"/>
      <c r="F17" s="22"/>
      <c r="I17" s="21"/>
      <c r="J17" s="22"/>
    </row>
    <row r="18" spans="2:11" ht="15" thickBot="1" x14ac:dyDescent="0.4">
      <c r="B18" s="23" t="s">
        <v>25</v>
      </c>
      <c r="C18" s="16">
        <f t="shared" ref="C18" si="3">+C15+C16</f>
        <v>22439673.940000001</v>
      </c>
      <c r="E18" s="23" t="s">
        <v>25</v>
      </c>
      <c r="F18" s="16">
        <f t="shared" ref="F18" si="4">+F15+F16</f>
        <v>0</v>
      </c>
      <c r="I18" s="23" t="s">
        <v>25</v>
      </c>
      <c r="J18" s="16">
        <f t="shared" ref="J18" si="5">+J15+J16</f>
        <v>0</v>
      </c>
    </row>
    <row r="19" spans="2:11" ht="15" thickTop="1" x14ac:dyDescent="0.35"/>
    <row r="20" spans="2:11" ht="15" thickBot="1" x14ac:dyDescent="0.4">
      <c r="B20" t="s">
        <v>26</v>
      </c>
      <c r="C20" s="24">
        <f>C18-C14</f>
        <v>22439673.940000001</v>
      </c>
      <c r="D20" t="s">
        <v>27</v>
      </c>
      <c r="E20" t="s">
        <v>26</v>
      </c>
      <c r="F20" s="24">
        <f>F18-F14</f>
        <v>0</v>
      </c>
      <c r="G20" t="s">
        <v>27</v>
      </c>
      <c r="I20" t="s">
        <v>26</v>
      </c>
      <c r="J20" s="24">
        <f>J18-J14</f>
        <v>0</v>
      </c>
      <c r="K20" t="s">
        <v>27</v>
      </c>
    </row>
    <row r="21" spans="2:11" ht="15" thickTop="1" x14ac:dyDescent="0.35"/>
    <row r="22" spans="2:11" x14ac:dyDescent="0.35">
      <c r="B22" s="5" t="s">
        <v>4</v>
      </c>
      <c r="C22" s="6"/>
    </row>
    <row r="23" spans="2:11" x14ac:dyDescent="0.35">
      <c r="B23" s="5" t="s">
        <v>28</v>
      </c>
      <c r="C23" s="6">
        <f>(-0.2*C22*0.1275)</f>
        <v>0</v>
      </c>
    </row>
    <row r="24" spans="2:11" x14ac:dyDescent="0.35">
      <c r="B24" t="s">
        <v>33</v>
      </c>
      <c r="C24" s="25">
        <f>C23+C22+C20</f>
        <v>22439673.940000001</v>
      </c>
    </row>
    <row r="25" spans="2:11" x14ac:dyDescent="0.35">
      <c r="B25" t="s">
        <v>34</v>
      </c>
      <c r="C25" s="26">
        <f>C24*0.3</f>
        <v>6731902.182</v>
      </c>
      <c r="E25" t="s">
        <v>30</v>
      </c>
      <c r="F25" s="26">
        <f>F20*0.3</f>
        <v>0</v>
      </c>
      <c r="I25" t="s">
        <v>29</v>
      </c>
      <c r="J25" s="26">
        <f>J20*0.3</f>
        <v>0</v>
      </c>
    </row>
    <row r="27" spans="2:11" x14ac:dyDescent="0.35">
      <c r="B27" t="s">
        <v>32</v>
      </c>
      <c r="C27" s="4">
        <f>C25+F25+J25</f>
        <v>6731902.182</v>
      </c>
    </row>
    <row r="29" spans="2:11" x14ac:dyDescent="0.35">
      <c r="C29" s="4"/>
    </row>
    <row r="30" spans="2:11" x14ac:dyDescent="0.35">
      <c r="C30" s="4"/>
    </row>
    <row r="31" spans="2:11" x14ac:dyDescent="0.35">
      <c r="B31" t="s">
        <v>35</v>
      </c>
      <c r="C31" s="4">
        <f>C27/8</f>
        <v>841487.77275</v>
      </c>
    </row>
    <row r="34" spans="3:3" x14ac:dyDescent="0.35">
      <c r="C34" s="26"/>
    </row>
    <row r="35" spans="3:3" x14ac:dyDescent="0.35">
      <c r="C35" s="26"/>
    </row>
    <row r="36" spans="3:3" x14ac:dyDescent="0.35">
      <c r="C36" s="26"/>
    </row>
    <row r="37" spans="3:3" x14ac:dyDescent="0.35">
      <c r="C37" s="26"/>
    </row>
    <row r="38" spans="3:3" x14ac:dyDescent="0.35">
      <c r="C38" s="26"/>
    </row>
    <row r="39" spans="3:3" x14ac:dyDescent="0.35">
      <c r="C39" s="26"/>
    </row>
    <row r="40" spans="3:3" x14ac:dyDescent="0.35">
      <c r="C40" s="26"/>
    </row>
    <row r="45" spans="3:3" x14ac:dyDescent="0.35">
      <c r="C45" s="4"/>
    </row>
    <row r="46" spans="3:3" x14ac:dyDescent="0.35">
      <c r="C46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8532B-33C8-406F-9F43-25BA2EA0B940}">
  <dimension ref="G3:H4"/>
  <sheetViews>
    <sheetView workbookViewId="0">
      <selection activeCell="B2" sqref="B2"/>
    </sheetView>
  </sheetViews>
  <sheetFormatPr defaultRowHeight="14.5" x14ac:dyDescent="0.35"/>
  <cols>
    <col min="4" max="4" width="10.7265625" customWidth="1"/>
    <col min="5" max="5" width="7.1796875" customWidth="1"/>
    <col min="6" max="6" width="8" customWidth="1"/>
    <col min="8" max="8" width="10" customWidth="1"/>
  </cols>
  <sheetData>
    <row r="3" spans="7:8" x14ac:dyDescent="0.35">
      <c r="G3" s="27"/>
      <c r="H3" s="27"/>
    </row>
    <row r="4" spans="7:8" x14ac:dyDescent="0.35">
      <c r="G4" s="28"/>
      <c r="H4" s="2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Falaye, Olatunbosun M SPDC-UPO/G/PSI</cp:lastModifiedBy>
  <dcterms:created xsi:type="dcterms:W3CDTF">2019-01-23T14:03:59Z</dcterms:created>
  <dcterms:modified xsi:type="dcterms:W3CDTF">2019-02-21T09:13:42Z</dcterms:modified>
</cp:coreProperties>
</file>