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8_{4D66C491-436A-4C55-AB52-4DE3A1C7E7E0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  <sheet name="November Production By Facility" sheetId="14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7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6" i="14" l="1"/>
  <c r="M37" i="14"/>
  <c r="L6" i="7"/>
  <c r="I98" i="14"/>
  <c r="H98" i="14"/>
  <c r="I97" i="14"/>
  <c r="H97" i="14"/>
  <c r="I96" i="14"/>
  <c r="H96" i="14"/>
  <c r="I95" i="14"/>
  <c r="H95" i="14"/>
  <c r="I94" i="14"/>
  <c r="H94" i="14"/>
  <c r="I93" i="14"/>
  <c r="H93" i="14"/>
  <c r="I92" i="14"/>
  <c r="H92" i="14"/>
  <c r="I91" i="14"/>
  <c r="H91" i="14"/>
  <c r="I90" i="14"/>
  <c r="H90" i="14"/>
  <c r="I89" i="14"/>
  <c r="H89" i="14"/>
  <c r="I88" i="14"/>
  <c r="H88" i="14"/>
  <c r="I87" i="14"/>
  <c r="H87" i="14"/>
  <c r="I86" i="14"/>
  <c r="H86" i="14"/>
  <c r="I85" i="14"/>
  <c r="H85" i="14"/>
  <c r="I84" i="14"/>
  <c r="H84" i="14"/>
  <c r="I83" i="14"/>
  <c r="H83" i="14"/>
  <c r="I82" i="14"/>
  <c r="H82" i="14"/>
  <c r="I81" i="14"/>
  <c r="H81" i="14"/>
  <c r="I80" i="14"/>
  <c r="H80" i="14"/>
  <c r="I79" i="14"/>
  <c r="H79" i="14"/>
  <c r="I78" i="14"/>
  <c r="H78" i="14"/>
  <c r="I77" i="14"/>
  <c r="H77" i="14"/>
  <c r="I76" i="14"/>
  <c r="H76" i="14"/>
  <c r="I75" i="14"/>
  <c r="H75" i="14"/>
  <c r="I73" i="14"/>
  <c r="H73" i="14"/>
  <c r="I72" i="14"/>
  <c r="H72" i="14"/>
  <c r="I71" i="14"/>
  <c r="H71" i="14"/>
  <c r="I70" i="14"/>
  <c r="H70" i="14"/>
  <c r="I69" i="14"/>
  <c r="H69" i="14"/>
  <c r="I68" i="14"/>
  <c r="H68" i="14"/>
  <c r="I67" i="14"/>
  <c r="I66" i="14"/>
  <c r="H66" i="14"/>
  <c r="I65" i="14"/>
  <c r="H65" i="14"/>
  <c r="I64" i="14"/>
  <c r="H64" i="14"/>
  <c r="I63" i="14"/>
  <c r="H63" i="14"/>
  <c r="I62" i="14"/>
  <c r="H62" i="14"/>
  <c r="I61" i="14"/>
  <c r="H61" i="14"/>
  <c r="I60" i="14"/>
  <c r="H60" i="14"/>
  <c r="I59" i="14"/>
  <c r="H59" i="14"/>
  <c r="I58" i="14"/>
  <c r="H58" i="14"/>
  <c r="I57" i="14"/>
  <c r="H57" i="14"/>
  <c r="I56" i="14"/>
  <c r="H56" i="14"/>
  <c r="I55" i="14"/>
  <c r="H55" i="14"/>
  <c r="I54" i="14"/>
  <c r="I53" i="14"/>
  <c r="H53" i="14"/>
  <c r="I52" i="14"/>
  <c r="H52" i="14"/>
  <c r="I51" i="14"/>
  <c r="H51" i="14"/>
  <c r="I50" i="14"/>
  <c r="H50" i="14"/>
  <c r="I49" i="14"/>
  <c r="H49" i="14"/>
  <c r="I48" i="14"/>
  <c r="H48" i="14"/>
  <c r="I47" i="14"/>
  <c r="H47" i="14"/>
  <c r="I46" i="14"/>
  <c r="H46" i="14"/>
  <c r="I45" i="14"/>
  <c r="H45" i="14"/>
  <c r="I44" i="14"/>
  <c r="H44" i="14"/>
  <c r="I43" i="14"/>
  <c r="H43" i="14"/>
  <c r="I42" i="14"/>
  <c r="H42" i="14"/>
  <c r="I39" i="14"/>
  <c r="H39" i="14"/>
  <c r="I38" i="14"/>
  <c r="H38" i="14"/>
  <c r="I37" i="14"/>
  <c r="H37" i="14"/>
  <c r="H36" i="14"/>
  <c r="I35" i="14"/>
  <c r="H35" i="14"/>
  <c r="I34" i="14"/>
  <c r="H34" i="14"/>
  <c r="I33" i="14"/>
  <c r="H33" i="14"/>
  <c r="I32" i="14"/>
  <c r="I31" i="14"/>
  <c r="H31" i="14"/>
  <c r="I30" i="14"/>
  <c r="H30" i="14"/>
  <c r="I29" i="14"/>
  <c r="H29" i="14"/>
  <c r="I28" i="14"/>
  <c r="H28" i="14"/>
  <c r="I27" i="14"/>
  <c r="H27" i="14"/>
  <c r="I26" i="14"/>
  <c r="H26" i="14"/>
  <c r="I25" i="14"/>
  <c r="H25" i="14"/>
  <c r="I24" i="14"/>
  <c r="H24" i="14"/>
  <c r="I23" i="14"/>
  <c r="H23" i="14"/>
  <c r="I22" i="14"/>
  <c r="H22" i="14"/>
  <c r="I21" i="14"/>
  <c r="H21" i="14"/>
  <c r="I20" i="14"/>
  <c r="H20" i="14"/>
  <c r="I19" i="14"/>
  <c r="H19" i="14"/>
  <c r="I18" i="14"/>
  <c r="H18" i="14"/>
  <c r="I17" i="14"/>
  <c r="H17" i="14"/>
  <c r="I16" i="14"/>
  <c r="H16" i="14"/>
  <c r="I15" i="14"/>
  <c r="H15" i="14"/>
  <c r="I14" i="14"/>
  <c r="H14" i="14"/>
  <c r="I13" i="14"/>
  <c r="H13" i="14"/>
  <c r="I12" i="14"/>
  <c r="H12" i="14"/>
  <c r="I11" i="14"/>
  <c r="H11" i="14"/>
  <c r="L32" i="7" l="1"/>
  <c r="L7" i="7"/>
  <c r="L8" i="7" s="1"/>
  <c r="L12" i="7"/>
  <c r="I7" i="7"/>
  <c r="I12" i="7"/>
  <c r="P12" i="7"/>
  <c r="P21" i="7"/>
  <c r="L21" i="7"/>
  <c r="I21" i="7"/>
  <c r="P7" i="7"/>
  <c r="P8" i="7"/>
  <c r="I8" i="7"/>
  <c r="I9" i="7"/>
  <c r="H7" i="7"/>
  <c r="H8" i="7"/>
  <c r="G7" i="7"/>
  <c r="G8" i="7"/>
  <c r="F7" i="7"/>
  <c r="F8" i="7"/>
  <c r="E7" i="7"/>
  <c r="E8" i="7"/>
  <c r="E9" i="7"/>
  <c r="E13" i="7"/>
  <c r="D7" i="7"/>
  <c r="D8" i="7"/>
  <c r="C7" i="7"/>
  <c r="C8" i="7"/>
  <c r="B7" i="7"/>
  <c r="B8" i="7"/>
  <c r="I13" i="7"/>
  <c r="I14" i="7"/>
  <c r="I16" i="7"/>
  <c r="I18" i="7"/>
  <c r="E14" i="7"/>
  <c r="E16" i="7"/>
  <c r="B9" i="7"/>
  <c r="B13" i="7"/>
  <c r="F9" i="7"/>
  <c r="F13" i="7"/>
  <c r="C9" i="7"/>
  <c r="C13" i="7"/>
  <c r="G9" i="7"/>
  <c r="G13" i="7"/>
  <c r="P9" i="7"/>
  <c r="P13" i="7"/>
  <c r="D9" i="7"/>
  <c r="D13" i="7"/>
  <c r="H9" i="7"/>
  <c r="H13" i="7"/>
  <c r="I22" i="7"/>
  <c r="I23" i="7"/>
  <c r="G14" i="7"/>
  <c r="G16" i="7"/>
  <c r="H14" i="7"/>
  <c r="H16" i="7"/>
  <c r="C14" i="7"/>
  <c r="C16" i="7"/>
  <c r="D14" i="7"/>
  <c r="D16" i="7"/>
  <c r="P14" i="7"/>
  <c r="P16" i="7"/>
  <c r="P18" i="7"/>
  <c r="B14" i="7"/>
  <c r="B16" i="7"/>
  <c r="F14" i="7"/>
  <c r="F16" i="7"/>
  <c r="P23" i="7"/>
  <c r="L9" i="7" l="1"/>
  <c r="L13" i="7" s="1"/>
  <c r="L14" i="7" l="1"/>
  <c r="L16" i="7" s="1"/>
  <c r="L18" i="7" s="1"/>
  <c r="L23" i="7" s="1"/>
  <c r="I30" i="7" s="1"/>
  <c r="I37" i="7" s="1"/>
</calcChain>
</file>

<file path=xl/sharedStrings.xml><?xml version="1.0" encoding="utf-8"?>
<sst xmlns="http://schemas.openxmlformats.org/spreadsheetml/2006/main" count="178" uniqueCount="138">
  <si>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</si>
  <si>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</si>
  <si>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</si>
  <si>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</si>
  <si>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</si>
  <si>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</si>
  <si>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</si>
  <si>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</si>
  <si>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</si>
  <si>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</si>
  <si>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</si>
  <si>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</si>
  <si>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</si>
  <si>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</si>
  <si>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</si>
  <si>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</si>
  <si>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</si>
  <si>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</si>
  <si>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</si>
  <si>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</si>
  <si>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</si>
  <si>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</si>
  <si>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</si>
  <si>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</si>
  <si>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</si>
  <si>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</si>
  <si>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</si>
  <si>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</si>
  <si>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</si>
  <si>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</si>
  <si>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</si>
  <si>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</si>
  <si>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</si>
  <si>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</si>
  <si>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</si>
  <si>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</si>
  <si>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</si>
  <si>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</si>
  <si>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</si>
  <si>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</si>
  <si>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</si>
  <si>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</si>
  <si>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</si>
  <si>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</si>
  <si>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</si>
  <si>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</si>
  <si>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</si>
  <si>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</si>
  <si>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</si>
  <si>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</si>
  <si>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</si>
  <si>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</si>
  <si>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</si>
  <si>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</si>
  <si>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</si>
  <si>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</si>
  <si>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</si>
  <si>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</si>
  <si>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</si>
  <si>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</si>
  <si>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</si>
  <si>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</si>
  <si>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</si>
  <si>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</si>
  <si>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</si>
  <si>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</si>
  <si>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</si>
  <si>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</si>
  <si>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</si>
  <si>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</si>
  <si>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</si>
  <si>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</si>
  <si>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</si>
  <si>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</si>
  <si>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</si>
  <si>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</si>
  <si>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</si>
  <si>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</si>
  <si>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</si>
  <si>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</si>
  <si>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</si>
  <si>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</si>
  <si>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</si>
  <si>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</si>
  <si>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</si>
  <si>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</si>
  <si>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</si>
  <si>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</si>
  <si>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</si>
  <si>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</si>
  <si>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</si>
  <si>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</si>
  <si>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</si>
  <si>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</si>
  <si>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</si>
  <si>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</si>
  <si>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</si>
  <si>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</si>
  <si>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</si>
  <si>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</si>
  <si>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</si>
  <si>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</si>
  <si>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</si>
  <si>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</si>
  <si>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</si>
  <si>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</si>
  <si>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</si>
  <si>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</si>
  <si>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</si>
  <si>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</si>
  <si>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</si>
  <si>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</si>
  <si>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</si>
  <si>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</si>
  <si>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</si>
  <si>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</si>
  <si>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</si>
  <si>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</si>
  <si>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</si>
  <si>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</si>
  <si>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</si>
  <si>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</si>
  <si>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LP NAG Capacity Increase</t>
  </si>
  <si>
    <t>AGG Improvement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</si>
  <si>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</si>
  <si>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</si>
  <si>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</si>
  <si>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</si>
  <si>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</si>
  <si>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</si>
  <si>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</si>
  <si>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</si>
  <si>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NOV</t>
  </si>
  <si>
    <t>Smart Connect</t>
  </si>
  <si>
    <t>Sum of November Actual</t>
  </si>
  <si>
    <t xml:space="preserve">Sum of November Plan </t>
  </si>
  <si>
    <t>KOCR039T</t>
  </si>
  <si>
    <t>KOCR040T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</si>
</sst>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41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3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3" fontId="115" fillId="112" borderId="0" xfId="8556" applyNumberFormat="1" applyFill="1"/>
    <xf numFmtId="49" fontId="115" fillId="113" borderId="49" xfId="0" applyNumberFormat="1" applyFont="1" applyFill="1" applyBorder="1" applyAlignment="1">
      <alignment horizontal="left" vertical="center"/>
    </xf>
    <xf numFmtId="4" fontId="115" fillId="113" borderId="49" xfId="0" applyNumberFormat="1" applyFont="1" applyFill="1" applyBorder="1" applyAlignment="1">
      <alignment horizontal="right" vertical="center"/>
    </xf>
    <xf numFmtId="4" fontId="115" fillId="0" borderId="0" xfId="8556" applyNumberFormat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26D91A69-5D31-4B6B-BA62-D98724437969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Nov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54.303877662038" createdVersion="6" refreshedVersion="6" minRefreshableVersion="3" recordCount="80" xr:uid="{1A2F5693-0D72-492F-BE78-51B10972E5A4}">
  <cacheSource type="worksheet">
    <worksheetSource ref="C2:I82" sheet="Sheet4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November Plan " numFmtId="4">
      <sharedItems containsSemiMixedTypes="0" containsString="0" containsNumber="1" minValue="0" maxValue="45308409.300000004"/>
    </cacheField>
    <cacheField name="November Actual" numFmtId="4">
      <sharedItems containsString="0" containsBlank="1" containsNumber="1" minValue="0" maxValue="22468059.047978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x v="0"/>
    <s v="oil"/>
    <x v="0"/>
    <x v="0"/>
    <x v="0"/>
    <n v="118091.94000000002"/>
    <n v="126460.86130324502"/>
  </r>
  <r>
    <x v="1"/>
    <s v="oil"/>
    <x v="0"/>
    <x v="1"/>
    <x v="1"/>
    <n v="158871.51"/>
    <n v="68592.389185099397"/>
  </r>
  <r>
    <x v="2"/>
    <s v="oil"/>
    <x v="0"/>
    <x v="1"/>
    <x v="1"/>
    <n v="451164.44999999995"/>
    <n v="310049.77257846575"/>
  </r>
  <r>
    <x v="3"/>
    <s v="Gas"/>
    <x v="1"/>
    <x v="1"/>
    <x v="1"/>
    <n v="0"/>
    <m/>
  </r>
  <r>
    <x v="4"/>
    <s v="oil"/>
    <x v="0"/>
    <x v="2"/>
    <x v="1"/>
    <n v="92121.3"/>
    <n v="134781.82903428079"/>
  </r>
  <r>
    <x v="5"/>
    <s v="oil"/>
    <x v="0"/>
    <x v="3"/>
    <x v="0"/>
    <n v="581730.48747000005"/>
    <n v="0"/>
  </r>
  <r>
    <x v="6"/>
    <s v="oil"/>
    <x v="0"/>
    <x v="4"/>
    <x v="2"/>
    <n v="347913.6"/>
    <n v="0"/>
  </r>
  <r>
    <x v="7"/>
    <s v="oil"/>
    <x v="0"/>
    <x v="5"/>
    <x v="0"/>
    <n v="232254.96"/>
    <n v="46463.336277575276"/>
  </r>
  <r>
    <x v="8"/>
    <s v="oil"/>
    <x v="0"/>
    <x v="5"/>
    <x v="0"/>
    <n v="1804.53"/>
    <n v="5674.9419554335282"/>
  </r>
  <r>
    <x v="9"/>
    <s v="oil"/>
    <x v="0"/>
    <x v="6"/>
    <x v="0"/>
    <n v="125091"/>
    <n v="84112.205482938094"/>
  </r>
  <r>
    <x v="10"/>
    <s v="NOV"/>
    <x v="0"/>
    <x v="7"/>
    <x v="3"/>
    <n v="0"/>
    <n v="53754.567544274134"/>
  </r>
  <r>
    <x v="10"/>
    <s v="NOV"/>
    <x v="0"/>
    <x v="7"/>
    <x v="3"/>
    <n v="0"/>
    <n v="4924.7860740495489"/>
  </r>
  <r>
    <x v="11"/>
    <s v="oil"/>
    <x v="0"/>
    <x v="8"/>
    <x v="2"/>
    <n v="224523.6"/>
    <n v="227365.49351811301"/>
  </r>
  <r>
    <x v="12"/>
    <s v="oil"/>
    <x v="0"/>
    <x v="0"/>
    <x v="0"/>
    <n v="47473.200000000004"/>
    <n v="0"/>
  </r>
  <r>
    <x v="13"/>
    <s v="oil"/>
    <x v="0"/>
    <x v="9"/>
    <x v="2"/>
    <n v="790118.99999999988"/>
    <n v="239439.0304445987"/>
  </r>
  <r>
    <x v="14"/>
    <s v="oil"/>
    <x v="0"/>
    <x v="9"/>
    <x v="2"/>
    <n v="221440.49999999997"/>
    <n v="172898.69242168308"/>
  </r>
  <r>
    <x v="15"/>
    <s v="oil"/>
    <x v="0"/>
    <x v="9"/>
    <x v="2"/>
    <n v="242000.67"/>
    <n v="134557.42486003728"/>
  </r>
  <r>
    <x v="16"/>
    <s v="oil"/>
    <x v="0"/>
    <x v="0"/>
    <x v="0"/>
    <n v="1691703.8609999998"/>
    <n v="627501.45872770785"/>
  </r>
  <r>
    <x v="17"/>
    <s v="oil"/>
    <x v="0"/>
    <x v="10"/>
    <x v="1"/>
    <n v="180240.72000000003"/>
    <n v="152017.9766184547"/>
  </r>
  <r>
    <x v="18"/>
    <s v="oil"/>
    <x v="0"/>
    <x v="10"/>
    <x v="1"/>
    <n v="66972.299999999988"/>
    <n v="0"/>
  </r>
  <r>
    <x v="19"/>
    <s v="oil"/>
    <x v="0"/>
    <x v="10"/>
    <x v="1"/>
    <n v="118006.11000000002"/>
    <n v="0"/>
  </r>
  <r>
    <x v="20"/>
    <s v="oil"/>
    <x v="0"/>
    <x v="10"/>
    <x v="1"/>
    <n v="34877.1"/>
    <n v="11882.226485855739"/>
  </r>
  <r>
    <x v="21"/>
    <s v="oil"/>
    <x v="0"/>
    <x v="0"/>
    <x v="0"/>
    <n v="17914.5"/>
    <n v="18011.688618190601"/>
  </r>
  <r>
    <x v="22"/>
    <s v="oil"/>
    <x v="0"/>
    <x v="10"/>
    <x v="1"/>
    <n v="39457.199999999997"/>
    <n v="7431.320477244074"/>
  </r>
  <r>
    <x v="23"/>
    <s v="oil"/>
    <x v="0"/>
    <x v="6"/>
    <x v="0"/>
    <n v="96390.180000000008"/>
    <n v="136314.15291891762"/>
  </r>
  <r>
    <x v="24"/>
    <s v="oil"/>
    <x v="0"/>
    <x v="1"/>
    <x v="1"/>
    <n v="33264"/>
    <n v="0"/>
  </r>
  <r>
    <x v="25"/>
    <s v="oil"/>
    <x v="0"/>
    <x v="1"/>
    <x v="1"/>
    <n v="131402.01"/>
    <n v="1633.403883063793"/>
  </r>
  <r>
    <x v="26"/>
    <s v="oil"/>
    <x v="0"/>
    <x v="4"/>
    <x v="2"/>
    <n v="0"/>
    <n v="0"/>
  </r>
  <r>
    <x v="27"/>
    <s v="oil"/>
    <x v="0"/>
    <x v="2"/>
    <x v="1"/>
    <n v="32136.784596000001"/>
    <n v="8269.942537504041"/>
  </r>
  <r>
    <x v="28"/>
    <s v="oil"/>
    <x v="0"/>
    <x v="10"/>
    <x v="1"/>
    <n v="239508.18"/>
    <n v="170801.94998691921"/>
  </r>
  <r>
    <x v="29"/>
    <s v="oil"/>
    <x v="0"/>
    <x v="4"/>
    <x v="2"/>
    <n v="133452.99"/>
    <n v="0"/>
  </r>
  <r>
    <x v="30"/>
    <s v="oil"/>
    <x v="0"/>
    <x v="8"/>
    <x v="2"/>
    <n v="404702.4"/>
    <n v="413669.25403759751"/>
  </r>
  <r>
    <x v="31"/>
    <s v="oil"/>
    <x v="0"/>
    <x v="2"/>
    <x v="1"/>
    <n v="78605.100000000006"/>
    <n v="0"/>
  </r>
  <r>
    <x v="32"/>
    <s v="oil"/>
    <x v="0"/>
    <x v="11"/>
    <x v="0"/>
    <n v="126970.98"/>
    <n v="63730.942995371552"/>
  </r>
  <r>
    <x v="33"/>
    <s v="oil"/>
    <x v="0"/>
    <x v="11"/>
    <x v="0"/>
    <n v="107010.60000000012"/>
    <n v="275164.1531734271"/>
  </r>
  <r>
    <x v="34"/>
    <s v="oil"/>
    <x v="0"/>
    <x v="4"/>
    <x v="2"/>
    <n v="241556.64"/>
    <n v="0"/>
  </r>
  <r>
    <x v="35"/>
    <s v="oil"/>
    <x v="0"/>
    <x v="0"/>
    <x v="0"/>
    <n v="133252.91999999998"/>
    <n v="0"/>
  </r>
  <r>
    <x v="36"/>
    <s v="oil"/>
    <x v="0"/>
    <x v="1"/>
    <x v="1"/>
    <n v="46121.7"/>
    <n v="24492.679895224348"/>
  </r>
  <r>
    <x v="37"/>
    <s v="oil"/>
    <x v="0"/>
    <x v="12"/>
    <x v="2"/>
    <n v="0"/>
    <n v="725410"/>
  </r>
  <r>
    <x v="38"/>
    <s v="Gas"/>
    <x v="1"/>
    <x v="0"/>
    <x v="0"/>
    <n v="34354.74"/>
    <n v="0"/>
  </r>
  <r>
    <x v="39"/>
    <s v="Gas"/>
    <x v="1"/>
    <x v="1"/>
    <x v="1"/>
    <n v="110808.09"/>
    <n v="5172.9272125296002"/>
  </r>
  <r>
    <x v="40"/>
    <s v="Gas"/>
    <x v="1"/>
    <x v="1"/>
    <x v="1"/>
    <n v="288991.41000000003"/>
    <n v="159526.15235784533"/>
  </r>
  <r>
    <x v="3"/>
    <s v="Gas"/>
    <x v="1"/>
    <x v="1"/>
    <x v="1"/>
    <n v="0"/>
    <n v="121232.88924342"/>
  </r>
  <r>
    <x v="41"/>
    <s v="Gas"/>
    <x v="1"/>
    <x v="2"/>
    <x v="1"/>
    <n v="137493"/>
    <n v="0"/>
  </r>
  <r>
    <x v="42"/>
    <s v="Gas"/>
    <x v="2"/>
    <x v="3"/>
    <x v="0"/>
    <n v="156554.41160400002"/>
    <n v="0"/>
  </r>
  <r>
    <x v="43"/>
    <s v="Gas"/>
    <x v="1"/>
    <x v="4"/>
    <x v="2"/>
    <n v="0"/>
    <n v="0"/>
  </r>
  <r>
    <x v="44"/>
    <s v="Gas"/>
    <x v="2"/>
    <x v="5"/>
    <x v="0"/>
    <n v="192457.005"/>
    <n v="51869.129678262878"/>
  </r>
  <r>
    <x v="45"/>
    <s v="Gas"/>
    <x v="2"/>
    <x v="5"/>
    <x v="0"/>
    <n v="3970170"/>
    <n v="7721778.4557825085"/>
  </r>
  <r>
    <x v="46"/>
    <s v="Gas"/>
    <x v="1"/>
    <x v="6"/>
    <x v="0"/>
    <n v="41495.100000000006"/>
    <n v="0"/>
  </r>
  <r>
    <x v="10"/>
    <s v="NOV"/>
    <x v="0"/>
    <x v="7"/>
    <x v="3"/>
    <n v="0"/>
    <n v="0"/>
  </r>
  <r>
    <x v="10"/>
    <s v="NOV"/>
    <x v="0"/>
    <x v="7"/>
    <x v="3"/>
    <n v="0"/>
    <n v="0"/>
  </r>
  <r>
    <x v="47"/>
    <s v="Gas"/>
    <x v="1"/>
    <x v="8"/>
    <x v="2"/>
    <n v="90787.079999999987"/>
    <n v="0"/>
  </r>
  <r>
    <x v="48"/>
    <s v="Gas"/>
    <x v="2"/>
    <x v="0"/>
    <x v="0"/>
    <n v="71364"/>
    <n v="0"/>
  </r>
  <r>
    <x v="49"/>
    <s v="Gas"/>
    <x v="1"/>
    <x v="9"/>
    <x v="2"/>
    <n v="213667.68"/>
    <n v="0"/>
  </r>
  <r>
    <x v="50"/>
    <s v="Gas"/>
    <x v="1"/>
    <x v="9"/>
    <x v="2"/>
    <n v="34100.879999999997"/>
    <n v="0"/>
  </r>
  <r>
    <x v="51"/>
    <s v="Gas"/>
    <x v="1"/>
    <x v="9"/>
    <x v="2"/>
    <n v="41158.350000000006"/>
    <n v="0"/>
  </r>
  <r>
    <x v="52"/>
    <s v="Gas"/>
    <x v="2"/>
    <x v="0"/>
    <x v="0"/>
    <n v="45308409.300000004"/>
    <n v="22468059.047978226"/>
  </r>
  <r>
    <x v="53"/>
    <s v="Gas"/>
    <x v="1"/>
    <x v="10"/>
    <x v="1"/>
    <n v="61708.23000000001"/>
    <n v="12324.955608236991"/>
  </r>
  <r>
    <x v="54"/>
    <s v="Gas"/>
    <x v="1"/>
    <x v="10"/>
    <x v="1"/>
    <n v="12695.52"/>
    <n v="0"/>
  </r>
  <r>
    <x v="55"/>
    <s v="Gas"/>
    <x v="1"/>
    <x v="10"/>
    <x v="1"/>
    <n v="40872.089999999997"/>
    <n v="0"/>
  </r>
  <r>
    <x v="56"/>
    <s v="Gas"/>
    <x v="1"/>
    <x v="10"/>
    <x v="1"/>
    <n v="32805.360000000001"/>
    <n v="0"/>
  </r>
  <r>
    <x v="57"/>
    <s v="Gas"/>
    <x v="2"/>
    <x v="0"/>
    <x v="0"/>
    <n v="17711.400000000001"/>
    <n v="0"/>
  </r>
  <r>
    <x v="58"/>
    <s v="Gas"/>
    <x v="1"/>
    <x v="10"/>
    <x v="1"/>
    <n v="196945.2"/>
    <n v="25139.336989902487"/>
  </r>
  <r>
    <x v="59"/>
    <s v="Gas"/>
    <x v="1"/>
    <x v="6"/>
    <x v="0"/>
    <n v="16686.930000000004"/>
    <n v="0"/>
  </r>
  <r>
    <x v="60"/>
    <s v="Gas"/>
    <x v="1"/>
    <x v="1"/>
    <x v="1"/>
    <n v="19921.77"/>
    <n v="0"/>
  </r>
  <r>
    <x v="61"/>
    <s v="Gas"/>
    <x v="1"/>
    <x v="1"/>
    <x v="1"/>
    <n v="0"/>
    <n v="0"/>
  </r>
  <r>
    <x v="62"/>
    <s v="Gas"/>
    <x v="1"/>
    <x v="1"/>
    <x v="1"/>
    <n v="152562"/>
    <n v="120415.865507572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2253714"/>
    <n v="1379417.9999999995"/>
  </r>
  <r>
    <x v="66"/>
    <s v="Gas"/>
    <x v="1"/>
    <x v="4"/>
    <x v="2"/>
    <n v="0"/>
    <n v="0"/>
  </r>
  <r>
    <x v="67"/>
    <s v="Gas"/>
    <x v="1"/>
    <x v="8"/>
    <x v="2"/>
    <n v="57643.323000000004"/>
    <n v="111994.45949999998"/>
  </r>
  <r>
    <x v="68"/>
    <s v="Gas"/>
    <x v="1"/>
    <x v="2"/>
    <x v="1"/>
    <n v="17893.59"/>
    <n v="0"/>
  </r>
  <r>
    <x v="69"/>
    <s v="Gas"/>
    <x v="2"/>
    <x v="11"/>
    <x v="0"/>
    <n v="115825.44"/>
    <n v="0"/>
  </r>
  <r>
    <x v="70"/>
    <s v="Gas"/>
    <x v="2"/>
    <x v="11"/>
    <x v="0"/>
    <n v="5203380"/>
    <n v="10735197.359259672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11160.390000000001"/>
    <n v="0"/>
  </r>
  <r>
    <x v="74"/>
    <s v="Gas"/>
    <x v="1"/>
    <x v="0"/>
    <x v="0"/>
    <n v="569988"/>
    <m/>
  </r>
  <r>
    <x v="75"/>
    <s v="Gas"/>
    <x v="2"/>
    <x v="12"/>
    <x v="2"/>
    <n v="0"/>
    <n v="363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99B3D-ECE4-48D0-9774-9EA632D67218}" name="PivotTable3" cacheId="3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5"/>
        <item x="11"/>
        <item x="47"/>
        <item x="13"/>
        <item x="49"/>
        <item x="12"/>
        <item x="48"/>
        <item x="74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numFmtId="4" showAll="0"/>
    <pivotField dataField="1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November Actual" fld="6" baseField="0" baseItem="0"/>
    <dataField name="Sum of November Plan " fld="5" baseField="0" baseItem="0"/>
  </dataFields>
  <formats count="8">
    <format dxfId="0">
      <pivotArea outline="0" collapsedLevelsAreSubtotals="1" fieldPosition="0"/>
    </format>
    <format dxfId="1">
      <pivotArea field="2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2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7"/>
  <sheetViews>
    <sheetView tabSelected="1" zoomScale="85" zoomScaleNormal="85" workbookViewId="0">
      <selection activeCell="J35" sqref="J35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/>
      <c r="K5" s="6" t="s">
        <v>7</v>
      </c>
      <c r="L5" s="10">
        <v>30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/>
      <c r="J6" t="s">
        <v>9</v>
      </c>
      <c r="K6" s="6" t="s">
        <v>8</v>
      </c>
      <c r="L6" s="12">
        <f>'November Production By Facility'!I36/1000/30/5.8</f>
        <v>28.334500987625326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850035.02962875972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6705076.3137116563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-469355.341959816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-3566746.984322276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2668973.9874295639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-800692.19622886914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1868281.7912006946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5435028.7755229706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1630508.6326568911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1630508.6326568911</v>
      </c>
    </row>
    <row r="31" spans="1:17">
      <c r="I31" s="27"/>
      <c r="J31" s="27"/>
      <c r="L31" s="27"/>
    </row>
    <row r="32" spans="1:17">
      <c r="I32" s="27"/>
      <c r="L32" s="27">
        <f>L6*5.8-50</f>
        <v>114.34010572822689</v>
      </c>
    </row>
    <row r="33" spans="1:9">
      <c r="A33" t="s">
        <v>122</v>
      </c>
      <c r="I33" s="27">
        <v>496077.5172413793</v>
      </c>
    </row>
    <row r="34" spans="1:9">
      <c r="I34" s="27"/>
    </row>
    <row r="35" spans="1:9">
      <c r="A35" t="s">
        <v>133</v>
      </c>
      <c r="I35" s="27">
        <v>0</v>
      </c>
    </row>
    <row r="37" spans="1:9" ht="14.1" customHeight="1">
      <c r="A37" t="s">
        <v>123</v>
      </c>
      <c r="I37" s="27">
        <f>I30-I33-I35</f>
        <v>1134431.1154155119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AF898-C3BC-4814-BE2A-83C77C498B4F}">
  <dimension ref="A3:M100"/>
  <sheetViews>
    <sheetView topLeftCell="A10" workbookViewId="0">
      <selection activeCell="I37" sqref="I37"/>
    </sheetView>
  </sheetViews>
  <sheetFormatPr defaultRowHeight="12.75"/>
  <cols>
    <col min="1" max="1" width="23.140625" style="32" bestFit="1" customWidth="1"/>
    <col min="2" max="2" width="24" style="33" bestFit="1" customWidth="1"/>
    <col min="3" max="3" width="16.42578125" style="33" customWidth="1"/>
    <col min="4" max="4" width="15" style="33" customWidth="1"/>
    <col min="5" max="5" width="23" style="33" bestFit="1" customWidth="1"/>
    <col min="6" max="6" width="24" style="33" bestFit="1" customWidth="1"/>
    <col min="7" max="7" width="23" style="33" bestFit="1" customWidth="1"/>
    <col min="8" max="8" width="27.42578125" style="32" bestFit="1" customWidth="1"/>
    <col min="9" max="9" width="26.28515625" style="32" bestFit="1" customWidth="1"/>
    <col min="10" max="12" width="9.140625" style="32"/>
    <col min="13" max="13" width="10.140625" style="32" bestFit="1" customWidth="1"/>
    <col min="14" max="16384" width="9.140625" style="32"/>
  </cols>
  <sheetData>
    <row r="3" spans="1:9">
      <c r="B3" s="33" t="s">
        <v>35</v>
      </c>
    </row>
    <row r="4" spans="1:9">
      <c r="B4" s="33" t="s">
        <v>124</v>
      </c>
      <c r="D4" s="33" t="s">
        <v>125</v>
      </c>
      <c r="F4" s="33" t="s">
        <v>126</v>
      </c>
    </row>
    <row r="5" spans="1:9">
      <c r="A5" s="32" t="s">
        <v>36</v>
      </c>
      <c r="B5" s="33" t="s">
        <v>134</v>
      </c>
      <c r="C5" s="33" t="s">
        <v>135</v>
      </c>
      <c r="D5" s="33" t="s">
        <v>134</v>
      </c>
      <c r="E5" s="33" t="s">
        <v>135</v>
      </c>
      <c r="F5" s="33" t="s">
        <v>134</v>
      </c>
      <c r="G5" s="33" t="s">
        <v>135</v>
      </c>
    </row>
    <row r="6" spans="1:9">
      <c r="A6" s="34" t="s">
        <v>132</v>
      </c>
      <c r="F6" s="33">
        <v>58679.353618323687</v>
      </c>
      <c r="G6" s="33">
        <v>0</v>
      </c>
    </row>
    <row r="7" spans="1:9">
      <c r="A7" s="35" t="s">
        <v>132</v>
      </c>
      <c r="F7" s="33">
        <v>58679.353618323687</v>
      </c>
      <c r="G7" s="33">
        <v>0</v>
      </c>
    </row>
    <row r="8" spans="1:9">
      <c r="A8" s="36" t="s">
        <v>132</v>
      </c>
      <c r="F8" s="33">
        <v>58679.353618323687</v>
      </c>
      <c r="G8" s="33">
        <v>0</v>
      </c>
    </row>
    <row r="9" spans="1:9">
      <c r="A9" s="34" t="s">
        <v>37</v>
      </c>
      <c r="B9" s="33">
        <v>0</v>
      </c>
      <c r="C9" s="33">
        <v>662524.77</v>
      </c>
      <c r="D9" s="33">
        <v>40976903.992698669</v>
      </c>
      <c r="E9" s="33">
        <v>55035871.556604005</v>
      </c>
      <c r="F9" s="33">
        <v>1383433.7414528066</v>
      </c>
      <c r="G9" s="33">
        <v>3279689.1584700001</v>
      </c>
    </row>
    <row r="10" spans="1:9">
      <c r="A10" s="35" t="s">
        <v>38</v>
      </c>
      <c r="D10" s="33">
        <v>7773647.5854607718</v>
      </c>
      <c r="E10" s="33">
        <v>4162627.0049999999</v>
      </c>
      <c r="F10" s="33">
        <v>52138.278233008801</v>
      </c>
      <c r="G10" s="33">
        <v>234059.49</v>
      </c>
      <c r="H10" s="33"/>
      <c r="I10" s="33"/>
    </row>
    <row r="11" spans="1:9">
      <c r="A11" s="36" t="s">
        <v>39</v>
      </c>
      <c r="F11" s="33">
        <v>46463.336277575276</v>
      </c>
      <c r="G11" s="33">
        <v>232254.96</v>
      </c>
      <c r="H11" s="33">
        <f>F11-G11</f>
        <v>-185791.62372242473</v>
      </c>
      <c r="I11" s="33">
        <f>D11-E11</f>
        <v>0</v>
      </c>
    </row>
    <row r="12" spans="1:9">
      <c r="A12" s="36" t="s">
        <v>40</v>
      </c>
      <c r="D12" s="33">
        <v>51869.129678262878</v>
      </c>
      <c r="E12" s="33">
        <v>192457.005</v>
      </c>
      <c r="H12" s="33">
        <f t="shared" ref="H12:H39" si="0">F12-G12</f>
        <v>0</v>
      </c>
      <c r="I12" s="33">
        <f t="shared" ref="I12:I39" si="1">D12-E12</f>
        <v>-140587.87532173714</v>
      </c>
    </row>
    <row r="13" spans="1:9">
      <c r="A13" s="36" t="s">
        <v>41</v>
      </c>
      <c r="F13" s="33">
        <v>5674.9419554335282</v>
      </c>
      <c r="G13" s="33">
        <v>1804.53</v>
      </c>
      <c r="H13" s="33">
        <f t="shared" si="0"/>
        <v>3870.4119554335284</v>
      </c>
      <c r="I13" s="33">
        <f t="shared" si="1"/>
        <v>0</v>
      </c>
    </row>
    <row r="14" spans="1:9">
      <c r="A14" s="36" t="s">
        <v>42</v>
      </c>
      <c r="D14" s="33">
        <v>7721778.4557825085</v>
      </c>
      <c r="E14" s="33">
        <v>3970170</v>
      </c>
      <c r="H14" s="33">
        <f t="shared" si="0"/>
        <v>0</v>
      </c>
      <c r="I14" s="33">
        <f t="shared" si="1"/>
        <v>3751608.4557825085</v>
      </c>
    </row>
    <row r="15" spans="1:9">
      <c r="A15" s="35" t="s">
        <v>43</v>
      </c>
      <c r="B15" s="33">
        <v>0</v>
      </c>
      <c r="C15" s="33">
        <v>604342.74</v>
      </c>
      <c r="D15" s="33">
        <v>22468059.047978226</v>
      </c>
      <c r="E15" s="33">
        <v>45397484.700000003</v>
      </c>
      <c r="F15" s="33">
        <v>771974.00864914351</v>
      </c>
      <c r="G15" s="33">
        <v>2008436.4209999996</v>
      </c>
      <c r="H15" s="33">
        <f t="shared" si="0"/>
        <v>-1236462.4123508562</v>
      </c>
      <c r="I15" s="33">
        <f t="shared" si="1"/>
        <v>-22929425.652021777</v>
      </c>
    </row>
    <row r="16" spans="1:9">
      <c r="A16" s="36" t="s">
        <v>44</v>
      </c>
      <c r="F16" s="33">
        <v>126460.86130324502</v>
      </c>
      <c r="G16" s="33">
        <v>118091.94000000002</v>
      </c>
      <c r="H16" s="33">
        <f t="shared" si="0"/>
        <v>8368.9213032450061</v>
      </c>
      <c r="I16" s="33">
        <f t="shared" si="1"/>
        <v>0</v>
      </c>
    </row>
    <row r="17" spans="1:9">
      <c r="A17" s="36" t="s">
        <v>45</v>
      </c>
      <c r="B17" s="33">
        <v>0</v>
      </c>
      <c r="C17" s="33">
        <v>34354.74</v>
      </c>
      <c r="H17" s="33">
        <f t="shared" si="0"/>
        <v>0</v>
      </c>
      <c r="I17" s="33">
        <f t="shared" si="1"/>
        <v>0</v>
      </c>
    </row>
    <row r="18" spans="1:9">
      <c r="A18" s="36" t="s">
        <v>46</v>
      </c>
      <c r="F18" s="33">
        <v>0</v>
      </c>
      <c r="G18" s="33">
        <v>47473.200000000004</v>
      </c>
      <c r="H18" s="33">
        <f t="shared" si="0"/>
        <v>-47473.200000000004</v>
      </c>
      <c r="I18" s="33">
        <f t="shared" si="1"/>
        <v>0</v>
      </c>
    </row>
    <row r="19" spans="1:9">
      <c r="A19" s="36" t="s">
        <v>47</v>
      </c>
      <c r="D19" s="33">
        <v>0</v>
      </c>
      <c r="E19" s="33">
        <v>71364</v>
      </c>
      <c r="H19" s="33">
        <f t="shared" si="0"/>
        <v>0</v>
      </c>
      <c r="I19" s="33">
        <f t="shared" si="1"/>
        <v>-71364</v>
      </c>
    </row>
    <row r="20" spans="1:9">
      <c r="A20" s="36" t="s">
        <v>48</v>
      </c>
      <c r="C20" s="33">
        <v>569988</v>
      </c>
      <c r="H20" s="33">
        <f t="shared" si="0"/>
        <v>0</v>
      </c>
      <c r="I20" s="33">
        <f t="shared" si="1"/>
        <v>0</v>
      </c>
    </row>
    <row r="21" spans="1:9">
      <c r="A21" s="36" t="s">
        <v>49</v>
      </c>
      <c r="F21" s="33">
        <v>627501.45872770785</v>
      </c>
      <c r="G21" s="33">
        <v>1691703.8609999998</v>
      </c>
      <c r="H21" s="33">
        <f t="shared" si="0"/>
        <v>-1064202.4022722919</v>
      </c>
      <c r="I21" s="33">
        <f t="shared" si="1"/>
        <v>0</v>
      </c>
    </row>
    <row r="22" spans="1:9">
      <c r="A22" s="36" t="s">
        <v>50</v>
      </c>
      <c r="D22" s="33">
        <v>22468059.047978226</v>
      </c>
      <c r="E22" s="33">
        <v>45308409.300000004</v>
      </c>
      <c r="H22" s="33">
        <f t="shared" si="0"/>
        <v>0</v>
      </c>
      <c r="I22" s="33">
        <f t="shared" si="1"/>
        <v>-22840350.252021778</v>
      </c>
    </row>
    <row r="23" spans="1:9">
      <c r="A23" s="36" t="s">
        <v>51</v>
      </c>
      <c r="F23" s="33">
        <v>18011.688618190601</v>
      </c>
      <c r="G23" s="33">
        <v>17914.5</v>
      </c>
      <c r="H23" s="33">
        <f t="shared" si="0"/>
        <v>97.188618190601119</v>
      </c>
      <c r="I23" s="33">
        <f t="shared" si="1"/>
        <v>0</v>
      </c>
    </row>
    <row r="24" spans="1:9">
      <c r="A24" s="36" t="s">
        <v>52</v>
      </c>
      <c r="D24" s="33">
        <v>0</v>
      </c>
      <c r="E24" s="33">
        <v>17711.400000000001</v>
      </c>
      <c r="H24" s="33">
        <f t="shared" si="0"/>
        <v>0</v>
      </c>
      <c r="I24" s="33">
        <f t="shared" si="1"/>
        <v>-17711.400000000001</v>
      </c>
    </row>
    <row r="25" spans="1:9">
      <c r="A25" s="36" t="s">
        <v>53</v>
      </c>
      <c r="F25" s="33">
        <v>0</v>
      </c>
      <c r="G25" s="33">
        <v>133252.91999999998</v>
      </c>
      <c r="H25" s="33">
        <f t="shared" si="0"/>
        <v>-133252.91999999998</v>
      </c>
      <c r="I25" s="33">
        <f t="shared" si="1"/>
        <v>0</v>
      </c>
    </row>
    <row r="26" spans="1:9">
      <c r="A26" s="36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5" t="s">
        <v>55</v>
      </c>
      <c r="B27" s="33">
        <v>0</v>
      </c>
      <c r="C27" s="33">
        <v>58182.030000000013</v>
      </c>
      <c r="F27" s="33">
        <v>220426.35840185572</v>
      </c>
      <c r="G27" s="33">
        <v>221481.18</v>
      </c>
      <c r="H27" s="33">
        <f t="shared" si="0"/>
        <v>-1054.8215981442772</v>
      </c>
      <c r="I27" s="33">
        <f t="shared" si="1"/>
        <v>0</v>
      </c>
    </row>
    <row r="28" spans="1:9">
      <c r="A28" s="36" t="s">
        <v>56</v>
      </c>
      <c r="F28" s="33">
        <v>84112.205482938094</v>
      </c>
      <c r="G28" s="33">
        <v>125091</v>
      </c>
      <c r="H28" s="33">
        <f t="shared" si="0"/>
        <v>-40978.794517061906</v>
      </c>
      <c r="I28" s="33">
        <f t="shared" si="1"/>
        <v>0</v>
      </c>
    </row>
    <row r="29" spans="1:9">
      <c r="A29" s="36" t="s">
        <v>57</v>
      </c>
      <c r="B29" s="33">
        <v>0</v>
      </c>
      <c r="C29" s="33">
        <v>41495.100000000006</v>
      </c>
      <c r="H29" s="33">
        <f t="shared" si="0"/>
        <v>0</v>
      </c>
      <c r="I29" s="33">
        <f t="shared" si="1"/>
        <v>0</v>
      </c>
    </row>
    <row r="30" spans="1:9">
      <c r="A30" s="36" t="s">
        <v>58</v>
      </c>
      <c r="F30" s="33">
        <v>136314.15291891762</v>
      </c>
      <c r="G30" s="33">
        <v>96390.180000000008</v>
      </c>
      <c r="H30" s="33">
        <f t="shared" si="0"/>
        <v>39923.972918917614</v>
      </c>
      <c r="I30" s="33">
        <f t="shared" si="1"/>
        <v>0</v>
      </c>
    </row>
    <row r="31" spans="1:9">
      <c r="A31" s="36" t="s">
        <v>59</v>
      </c>
      <c r="B31" s="33">
        <v>0</v>
      </c>
      <c r="C31" s="33">
        <v>16686.930000000004</v>
      </c>
      <c r="H31" s="33">
        <f t="shared" si="0"/>
        <v>0</v>
      </c>
      <c r="I31" s="33">
        <f t="shared" si="1"/>
        <v>0</v>
      </c>
    </row>
    <row r="32" spans="1:9">
      <c r="A32" s="35" t="s">
        <v>60</v>
      </c>
      <c r="D32" s="33">
        <v>10735197.359259672</v>
      </c>
      <c r="E32" s="33">
        <v>5319205.4400000004</v>
      </c>
      <c r="F32" s="33">
        <v>338895.09616879863</v>
      </c>
      <c r="G32" s="33">
        <v>233981.58000000013</v>
      </c>
      <c r="H32" s="33"/>
      <c r="I32" s="33">
        <f t="shared" si="1"/>
        <v>5415991.9192596721</v>
      </c>
    </row>
    <row r="33" spans="1:13">
      <c r="A33" s="36" t="s">
        <v>61</v>
      </c>
      <c r="F33" s="33">
        <v>63730.942995371552</v>
      </c>
      <c r="G33" s="33">
        <v>126970.98</v>
      </c>
      <c r="H33" s="33">
        <f t="shared" si="0"/>
        <v>-63240.037004628444</v>
      </c>
      <c r="I33" s="33">
        <f t="shared" si="1"/>
        <v>0</v>
      </c>
    </row>
    <row r="34" spans="1:13">
      <c r="A34" s="36" t="s">
        <v>62</v>
      </c>
      <c r="D34" s="33">
        <v>0</v>
      </c>
      <c r="E34" s="33">
        <v>115825.44</v>
      </c>
      <c r="H34" s="33">
        <f t="shared" si="0"/>
        <v>0</v>
      </c>
      <c r="I34" s="33">
        <f t="shared" si="1"/>
        <v>-115825.44</v>
      </c>
    </row>
    <row r="35" spans="1:13">
      <c r="A35" s="36" t="s">
        <v>63</v>
      </c>
      <c r="F35" s="33">
        <v>275164.1531734271</v>
      </c>
      <c r="G35" s="33">
        <v>107010.60000000012</v>
      </c>
      <c r="H35" s="37">
        <f t="shared" si="0"/>
        <v>168153.55317342698</v>
      </c>
      <c r="I35" s="33">
        <f t="shared" si="1"/>
        <v>0</v>
      </c>
      <c r="L35" s="38" t="s">
        <v>136</v>
      </c>
      <c r="M35" s="39">
        <v>204423.46262027687</v>
      </c>
    </row>
    <row r="36" spans="1:13">
      <c r="A36" s="36" t="s">
        <v>64</v>
      </c>
      <c r="D36" s="33">
        <v>10735197.359259672</v>
      </c>
      <c r="E36" s="33">
        <v>5203380</v>
      </c>
      <c r="H36" s="33">
        <f t="shared" si="0"/>
        <v>0</v>
      </c>
      <c r="I36" s="37">
        <f>D36-E36-M37</f>
        <v>4930203.171846807</v>
      </c>
      <c r="L36" s="38" t="s">
        <v>137</v>
      </c>
      <c r="M36" s="39">
        <v>397190.72479258868</v>
      </c>
    </row>
    <row r="37" spans="1:13">
      <c r="A37" s="35" t="s">
        <v>65</v>
      </c>
      <c r="D37" s="33">
        <v>0</v>
      </c>
      <c r="E37" s="33">
        <v>156554.41160400002</v>
      </c>
      <c r="F37" s="33">
        <v>0</v>
      </c>
      <c r="G37" s="33">
        <v>581730.48747000005</v>
      </c>
      <c r="H37" s="33">
        <f t="shared" si="0"/>
        <v>-581730.48747000005</v>
      </c>
      <c r="I37" s="33">
        <f t="shared" si="1"/>
        <v>-156554.41160400002</v>
      </c>
      <c r="M37" s="40">
        <f>SUM(M35:M36)</f>
        <v>601614.18741286558</v>
      </c>
    </row>
    <row r="38" spans="1:13">
      <c r="A38" s="36" t="s">
        <v>66</v>
      </c>
      <c r="F38" s="33">
        <v>0</v>
      </c>
      <c r="G38" s="33">
        <v>581730.48747000005</v>
      </c>
      <c r="H38" s="33">
        <f t="shared" si="0"/>
        <v>-581730.48747000005</v>
      </c>
      <c r="I38" s="33">
        <f t="shared" si="1"/>
        <v>0</v>
      </c>
    </row>
    <row r="39" spans="1:13">
      <c r="A39" s="36" t="s">
        <v>67</v>
      </c>
      <c r="D39" s="33">
        <v>0</v>
      </c>
      <c r="E39" s="33">
        <v>156554.41160400002</v>
      </c>
      <c r="H39" s="33">
        <f t="shared" si="0"/>
        <v>0</v>
      </c>
      <c r="I39" s="33">
        <f t="shared" si="1"/>
        <v>-156554.41160400002</v>
      </c>
    </row>
    <row r="40" spans="1:13">
      <c r="A40" s="34" t="s">
        <v>68</v>
      </c>
      <c r="B40" s="33">
        <v>1823230.1269195061</v>
      </c>
      <c r="C40" s="33">
        <v>3337570.65</v>
      </c>
      <c r="F40" s="33">
        <v>889953.49068211182</v>
      </c>
      <c r="G40" s="33">
        <v>1702748.4645960003</v>
      </c>
    </row>
    <row r="41" spans="1:13">
      <c r="A41" s="35" t="s">
        <v>69</v>
      </c>
      <c r="B41" s="33">
        <v>406347.83432136697</v>
      </c>
      <c r="C41" s="33">
        <v>583443.66</v>
      </c>
      <c r="F41" s="33">
        <v>404768.24554185331</v>
      </c>
      <c r="G41" s="33">
        <v>820823.66999999993</v>
      </c>
    </row>
    <row r="42" spans="1:13">
      <c r="A42" s="36" t="s">
        <v>70</v>
      </c>
      <c r="F42" s="33">
        <v>68592.389185099397</v>
      </c>
      <c r="G42" s="33">
        <v>158871.51</v>
      </c>
      <c r="H42" s="33">
        <f t="shared" ref="H42:H73" si="2">F42-G42</f>
        <v>-90279.120814900612</v>
      </c>
      <c r="I42" s="33">
        <f>B42-C42</f>
        <v>0</v>
      </c>
    </row>
    <row r="43" spans="1:13">
      <c r="A43" s="36" t="s">
        <v>71</v>
      </c>
      <c r="B43" s="33">
        <v>5172.9272125296002</v>
      </c>
      <c r="C43" s="33">
        <v>110808.09</v>
      </c>
      <c r="H43" s="33">
        <f t="shared" si="2"/>
        <v>0</v>
      </c>
      <c r="I43" s="33">
        <f t="shared" ref="I43:I73" si="3">B43-C43</f>
        <v>-105635.1627874704</v>
      </c>
    </row>
    <row r="44" spans="1:13">
      <c r="A44" s="36" t="s">
        <v>72</v>
      </c>
      <c r="F44" s="33">
        <v>310049.77257846575</v>
      </c>
      <c r="G44" s="33">
        <v>451164.44999999995</v>
      </c>
      <c r="H44" s="33">
        <f t="shared" si="2"/>
        <v>-141114.6774215342</v>
      </c>
      <c r="I44" s="33">
        <f t="shared" si="3"/>
        <v>0</v>
      </c>
    </row>
    <row r="45" spans="1:13">
      <c r="A45" s="36" t="s">
        <v>73</v>
      </c>
      <c r="B45" s="33">
        <v>159526.15235784533</v>
      </c>
      <c r="C45" s="33">
        <v>288991.41000000003</v>
      </c>
      <c r="H45" s="33">
        <f t="shared" si="2"/>
        <v>0</v>
      </c>
      <c r="I45" s="33">
        <f t="shared" si="3"/>
        <v>-129465.2576421547</v>
      </c>
    </row>
    <row r="46" spans="1:13">
      <c r="A46" s="36" t="s">
        <v>74</v>
      </c>
      <c r="B46" s="33">
        <v>121232.88924342</v>
      </c>
      <c r="C46" s="33">
        <v>0</v>
      </c>
      <c r="H46" s="33">
        <f t="shared" si="2"/>
        <v>0</v>
      </c>
      <c r="I46" s="33">
        <f t="shared" si="3"/>
        <v>121232.88924342</v>
      </c>
    </row>
    <row r="47" spans="1:13">
      <c r="A47" s="36" t="s">
        <v>75</v>
      </c>
      <c r="F47" s="33">
        <v>1633.403883063793</v>
      </c>
      <c r="G47" s="33">
        <v>131402.01</v>
      </c>
      <c r="H47" s="33">
        <f t="shared" si="2"/>
        <v>-129768.60611693622</v>
      </c>
      <c r="I47" s="33">
        <f t="shared" si="3"/>
        <v>0</v>
      </c>
    </row>
    <row r="48" spans="1:13">
      <c r="A48" s="36" t="s">
        <v>76</v>
      </c>
      <c r="B48" s="33">
        <v>0</v>
      </c>
      <c r="C48" s="33">
        <v>0</v>
      </c>
      <c r="H48" s="33">
        <f t="shared" si="2"/>
        <v>0</v>
      </c>
      <c r="I48" s="33">
        <f t="shared" si="3"/>
        <v>0</v>
      </c>
    </row>
    <row r="49" spans="1:9">
      <c r="A49" s="36" t="s">
        <v>77</v>
      </c>
      <c r="B49" s="33">
        <v>120415.865507572</v>
      </c>
      <c r="C49" s="33">
        <v>152562</v>
      </c>
      <c r="H49" s="33">
        <f t="shared" si="2"/>
        <v>0</v>
      </c>
      <c r="I49" s="33">
        <f t="shared" si="3"/>
        <v>-32146.134492427998</v>
      </c>
    </row>
    <row r="50" spans="1:9">
      <c r="A50" s="36" t="s">
        <v>78</v>
      </c>
      <c r="F50" s="33">
        <v>0</v>
      </c>
      <c r="G50" s="33">
        <v>33264</v>
      </c>
      <c r="H50" s="33">
        <f t="shared" si="2"/>
        <v>-33264</v>
      </c>
      <c r="I50" s="33">
        <f t="shared" si="3"/>
        <v>0</v>
      </c>
    </row>
    <row r="51" spans="1:9">
      <c r="A51" s="36" t="s">
        <v>79</v>
      </c>
      <c r="B51" s="33">
        <v>0</v>
      </c>
      <c r="C51" s="33">
        <v>19921.77</v>
      </c>
      <c r="H51" s="33">
        <f t="shared" si="2"/>
        <v>0</v>
      </c>
      <c r="I51" s="33">
        <f t="shared" si="3"/>
        <v>-19921.77</v>
      </c>
    </row>
    <row r="52" spans="1:9">
      <c r="A52" s="36" t="s">
        <v>81</v>
      </c>
      <c r="F52" s="33">
        <v>24492.679895224348</v>
      </c>
      <c r="G52" s="33">
        <v>46121.7</v>
      </c>
      <c r="H52" s="33">
        <f t="shared" si="2"/>
        <v>-21629.020104775649</v>
      </c>
      <c r="I52" s="33">
        <f t="shared" si="3"/>
        <v>0</v>
      </c>
    </row>
    <row r="53" spans="1:9">
      <c r="A53" s="36" t="s">
        <v>82</v>
      </c>
      <c r="B53" s="33">
        <v>0</v>
      </c>
      <c r="C53" s="33">
        <v>11160.390000000001</v>
      </c>
      <c r="H53" s="33">
        <f t="shared" si="2"/>
        <v>0</v>
      </c>
      <c r="I53" s="33">
        <f t="shared" si="3"/>
        <v>-11160.390000000001</v>
      </c>
    </row>
    <row r="54" spans="1:9">
      <c r="A54" s="35" t="s">
        <v>83</v>
      </c>
      <c r="B54" s="33">
        <v>1416882.292598139</v>
      </c>
      <c r="C54" s="33">
        <v>2598740.4</v>
      </c>
      <c r="F54" s="33">
        <v>342133.47356847371</v>
      </c>
      <c r="G54" s="33">
        <v>679061.61</v>
      </c>
      <c r="H54" s="33"/>
      <c r="I54" s="33">
        <f t="shared" si="3"/>
        <v>-1181858.1074018609</v>
      </c>
    </row>
    <row r="55" spans="1:9">
      <c r="A55" s="36" t="s">
        <v>84</v>
      </c>
      <c r="F55" s="33">
        <v>152017.9766184547</v>
      </c>
      <c r="G55" s="33">
        <v>180240.72000000003</v>
      </c>
      <c r="H55" s="33">
        <f t="shared" si="2"/>
        <v>-28222.743381545326</v>
      </c>
      <c r="I55" s="33">
        <f t="shared" si="3"/>
        <v>0</v>
      </c>
    </row>
    <row r="56" spans="1:9">
      <c r="A56" s="36" t="s">
        <v>85</v>
      </c>
      <c r="B56" s="33">
        <v>12324.955608236991</v>
      </c>
      <c r="C56" s="33">
        <v>61708.23000000001</v>
      </c>
      <c r="H56" s="33">
        <f t="shared" si="2"/>
        <v>0</v>
      </c>
      <c r="I56" s="33">
        <f t="shared" si="3"/>
        <v>-49383.274391763021</v>
      </c>
    </row>
    <row r="57" spans="1:9">
      <c r="A57" s="36" t="s">
        <v>86</v>
      </c>
      <c r="F57" s="33">
        <v>0</v>
      </c>
      <c r="G57" s="33">
        <v>66972.299999999988</v>
      </c>
      <c r="H57" s="33">
        <f t="shared" si="2"/>
        <v>-66972.299999999988</v>
      </c>
      <c r="I57" s="33">
        <f t="shared" si="3"/>
        <v>0</v>
      </c>
    </row>
    <row r="58" spans="1:9">
      <c r="A58" s="36" t="s">
        <v>87</v>
      </c>
      <c r="B58" s="33">
        <v>0</v>
      </c>
      <c r="C58" s="33">
        <v>12695.52</v>
      </c>
      <c r="H58" s="33">
        <f t="shared" si="2"/>
        <v>0</v>
      </c>
      <c r="I58" s="33">
        <f t="shared" si="3"/>
        <v>-12695.52</v>
      </c>
    </row>
    <row r="59" spans="1:9">
      <c r="A59" s="36" t="s">
        <v>88</v>
      </c>
      <c r="F59" s="33">
        <v>0</v>
      </c>
      <c r="G59" s="33">
        <v>118006.11000000002</v>
      </c>
      <c r="H59" s="33">
        <f t="shared" si="2"/>
        <v>-118006.11000000002</v>
      </c>
      <c r="I59" s="33">
        <f t="shared" si="3"/>
        <v>0</v>
      </c>
    </row>
    <row r="60" spans="1:9">
      <c r="A60" s="36" t="s">
        <v>89</v>
      </c>
      <c r="B60" s="33">
        <v>0</v>
      </c>
      <c r="C60" s="33">
        <v>40872.089999999997</v>
      </c>
      <c r="H60" s="33">
        <f t="shared" si="2"/>
        <v>0</v>
      </c>
      <c r="I60" s="33">
        <f t="shared" si="3"/>
        <v>-40872.089999999997</v>
      </c>
    </row>
    <row r="61" spans="1:9">
      <c r="A61" s="36" t="s">
        <v>90</v>
      </c>
      <c r="F61" s="33">
        <v>11882.226485855739</v>
      </c>
      <c r="G61" s="33">
        <v>34877.1</v>
      </c>
      <c r="H61" s="33">
        <f t="shared" si="2"/>
        <v>-22994.873514144259</v>
      </c>
      <c r="I61" s="33">
        <f t="shared" si="3"/>
        <v>0</v>
      </c>
    </row>
    <row r="62" spans="1:9">
      <c r="A62" s="36" t="s">
        <v>91</v>
      </c>
      <c r="B62" s="33">
        <v>0</v>
      </c>
      <c r="C62" s="33">
        <v>32805.360000000001</v>
      </c>
      <c r="H62" s="33">
        <f t="shared" si="2"/>
        <v>0</v>
      </c>
      <c r="I62" s="33">
        <f t="shared" si="3"/>
        <v>-32805.360000000001</v>
      </c>
    </row>
    <row r="63" spans="1:9">
      <c r="A63" s="36" t="s">
        <v>92</v>
      </c>
      <c r="F63" s="33">
        <v>7431.320477244074</v>
      </c>
      <c r="G63" s="33">
        <v>39457.199999999997</v>
      </c>
      <c r="H63" s="33">
        <f t="shared" si="2"/>
        <v>-32025.879522755924</v>
      </c>
      <c r="I63" s="33">
        <f t="shared" si="3"/>
        <v>0</v>
      </c>
    </row>
    <row r="64" spans="1:9">
      <c r="A64" s="36" t="s">
        <v>93</v>
      </c>
      <c r="B64" s="33">
        <v>25139.336989902487</v>
      </c>
      <c r="C64" s="33">
        <v>196945.2</v>
      </c>
      <c r="H64" s="33">
        <f t="shared" si="2"/>
        <v>0</v>
      </c>
      <c r="I64" s="33">
        <f t="shared" si="3"/>
        <v>-171805.86301009753</v>
      </c>
    </row>
    <row r="65" spans="1:9">
      <c r="A65" s="36" t="s">
        <v>94</v>
      </c>
      <c r="F65" s="33">
        <v>170801.94998691921</v>
      </c>
      <c r="G65" s="33">
        <v>239508.18</v>
      </c>
      <c r="H65" s="33">
        <f t="shared" si="2"/>
        <v>-68706.230013080785</v>
      </c>
      <c r="I65" s="33">
        <f t="shared" si="3"/>
        <v>0</v>
      </c>
    </row>
    <row r="66" spans="1:9">
      <c r="A66" s="36" t="s">
        <v>95</v>
      </c>
      <c r="B66" s="33">
        <v>1379417.9999999995</v>
      </c>
      <c r="C66" s="33">
        <v>2253714</v>
      </c>
      <c r="H66" s="33">
        <f t="shared" si="2"/>
        <v>0</v>
      </c>
      <c r="I66" s="33">
        <f t="shared" si="3"/>
        <v>-874296.00000000047</v>
      </c>
    </row>
    <row r="67" spans="1:9">
      <c r="A67" s="35" t="s">
        <v>96</v>
      </c>
      <c r="B67" s="33">
        <v>0</v>
      </c>
      <c r="C67" s="33">
        <v>155386.59</v>
      </c>
      <c r="F67" s="33">
        <v>143051.77157178483</v>
      </c>
      <c r="G67" s="33">
        <v>202863.18459600001</v>
      </c>
      <c r="H67" s="33"/>
      <c r="I67" s="33">
        <f t="shared" si="3"/>
        <v>-155386.59</v>
      </c>
    </row>
    <row r="68" spans="1:9">
      <c r="A68" s="36" t="s">
        <v>97</v>
      </c>
      <c r="F68" s="33">
        <v>134781.82903428079</v>
      </c>
      <c r="G68" s="33">
        <v>92121.3</v>
      </c>
      <c r="H68" s="33">
        <f t="shared" si="2"/>
        <v>42660.529034280786</v>
      </c>
      <c r="I68" s="33">
        <f t="shared" si="3"/>
        <v>0</v>
      </c>
    </row>
    <row r="69" spans="1:9">
      <c r="A69" s="36" t="s">
        <v>98</v>
      </c>
      <c r="B69" s="33">
        <v>0</v>
      </c>
      <c r="C69" s="33">
        <v>137493</v>
      </c>
      <c r="H69" s="33">
        <f t="shared" si="2"/>
        <v>0</v>
      </c>
      <c r="I69" s="33">
        <f t="shared" si="3"/>
        <v>-137493</v>
      </c>
    </row>
    <row r="70" spans="1:9">
      <c r="A70" s="36" t="s">
        <v>80</v>
      </c>
      <c r="F70" s="33">
        <v>8269.942537504041</v>
      </c>
      <c r="G70" s="33">
        <v>32136.784596000001</v>
      </c>
      <c r="H70" s="33">
        <f t="shared" si="2"/>
        <v>-23866.84205849596</v>
      </c>
      <c r="I70" s="33">
        <f t="shared" si="3"/>
        <v>0</v>
      </c>
    </row>
    <row r="71" spans="1:9">
      <c r="A71" s="36" t="s">
        <v>127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6" t="s">
        <v>99</v>
      </c>
      <c r="F72" s="33">
        <v>0</v>
      </c>
      <c r="G72" s="33">
        <v>78605.100000000006</v>
      </c>
      <c r="H72" s="33">
        <f t="shared" si="2"/>
        <v>-78605.100000000006</v>
      </c>
      <c r="I72" s="33">
        <f t="shared" si="3"/>
        <v>0</v>
      </c>
    </row>
    <row r="73" spans="1:9">
      <c r="A73" s="36" t="s">
        <v>100</v>
      </c>
      <c r="B73" s="33">
        <v>0</v>
      </c>
      <c r="C73" s="33">
        <v>17893.59</v>
      </c>
      <c r="H73" s="33">
        <f t="shared" si="2"/>
        <v>0</v>
      </c>
      <c r="I73" s="33">
        <f t="shared" si="3"/>
        <v>-17893.59</v>
      </c>
    </row>
    <row r="74" spans="1:9">
      <c r="A74" s="34" t="s">
        <v>101</v>
      </c>
      <c r="B74" s="33">
        <v>111994.45949999998</v>
      </c>
      <c r="C74" s="33">
        <v>437357.31299999997</v>
      </c>
      <c r="D74" s="33">
        <v>363942</v>
      </c>
      <c r="E74" s="33">
        <v>0</v>
      </c>
      <c r="F74" s="33">
        <v>1913339.8952820296</v>
      </c>
      <c r="G74" s="33">
        <v>2605709.4</v>
      </c>
      <c r="H74" s="33"/>
      <c r="I74" s="33"/>
    </row>
    <row r="75" spans="1:9">
      <c r="A75" s="35" t="s">
        <v>102</v>
      </c>
      <c r="D75" s="33">
        <v>363942</v>
      </c>
      <c r="E75" s="33">
        <v>0</v>
      </c>
      <c r="F75" s="33">
        <v>725410</v>
      </c>
      <c r="G75" s="33">
        <v>0</v>
      </c>
      <c r="H75" s="33">
        <f t="shared" ref="H75:H98" si="4">F75-G75</f>
        <v>725410</v>
      </c>
      <c r="I75" s="33">
        <f t="shared" ref="I75:I98" si="5">B75-C75</f>
        <v>0</v>
      </c>
    </row>
    <row r="76" spans="1:9">
      <c r="A76" s="36" t="s">
        <v>102</v>
      </c>
      <c r="F76" s="33">
        <v>725410</v>
      </c>
      <c r="G76" s="33">
        <v>0</v>
      </c>
      <c r="H76" s="33">
        <f t="shared" si="4"/>
        <v>725410</v>
      </c>
      <c r="I76" s="33">
        <f t="shared" si="5"/>
        <v>0</v>
      </c>
    </row>
    <row r="77" spans="1:9">
      <c r="A77" s="36" t="s">
        <v>103</v>
      </c>
      <c r="D77" s="33">
        <v>363942</v>
      </c>
      <c r="E77" s="33">
        <v>0</v>
      </c>
      <c r="H77" s="33">
        <f t="shared" si="4"/>
        <v>0</v>
      </c>
      <c r="I77" s="33">
        <f>D77-E77</f>
        <v>363942</v>
      </c>
    </row>
    <row r="78" spans="1:9">
      <c r="A78" s="35" t="s">
        <v>104</v>
      </c>
      <c r="B78" s="33">
        <v>0</v>
      </c>
      <c r="C78" s="33">
        <v>288926.91000000003</v>
      </c>
      <c r="F78" s="33">
        <v>546895.14772631903</v>
      </c>
      <c r="G78" s="33">
        <v>1253560.17</v>
      </c>
      <c r="H78" s="33">
        <f t="shared" si="4"/>
        <v>-706665.02227368089</v>
      </c>
      <c r="I78" s="33">
        <f t="shared" si="5"/>
        <v>-288926.91000000003</v>
      </c>
    </row>
    <row r="79" spans="1:9">
      <c r="A79" s="36" t="s">
        <v>105</v>
      </c>
      <c r="F79" s="33">
        <v>239439.0304445987</v>
      </c>
      <c r="G79" s="33">
        <v>790118.99999999988</v>
      </c>
      <c r="H79" s="33">
        <f t="shared" si="4"/>
        <v>-550679.96955540124</v>
      </c>
      <c r="I79" s="33">
        <f t="shared" si="5"/>
        <v>0</v>
      </c>
    </row>
    <row r="80" spans="1:9">
      <c r="A80" s="36" t="s">
        <v>106</v>
      </c>
      <c r="B80" s="33">
        <v>0</v>
      </c>
      <c r="C80" s="33">
        <v>213667.68</v>
      </c>
      <c r="H80" s="33">
        <f t="shared" si="4"/>
        <v>0</v>
      </c>
      <c r="I80" s="33">
        <f t="shared" si="5"/>
        <v>-213667.68</v>
      </c>
    </row>
    <row r="81" spans="1:9">
      <c r="A81" s="36" t="s">
        <v>107</v>
      </c>
      <c r="F81" s="33">
        <v>172898.69242168308</v>
      </c>
      <c r="G81" s="33">
        <v>221440.49999999997</v>
      </c>
      <c r="H81" s="33">
        <f t="shared" si="4"/>
        <v>-48541.80757831689</v>
      </c>
      <c r="I81" s="33">
        <f t="shared" si="5"/>
        <v>0</v>
      </c>
    </row>
    <row r="82" spans="1:9">
      <c r="A82" s="36" t="s">
        <v>108</v>
      </c>
      <c r="B82" s="33">
        <v>0</v>
      </c>
      <c r="C82" s="33">
        <v>34100.879999999997</v>
      </c>
      <c r="H82" s="33">
        <f t="shared" si="4"/>
        <v>0</v>
      </c>
      <c r="I82" s="33">
        <f t="shared" si="5"/>
        <v>-34100.879999999997</v>
      </c>
    </row>
    <row r="83" spans="1:9">
      <c r="A83" s="36" t="s">
        <v>109</v>
      </c>
      <c r="F83" s="33">
        <v>134557.42486003728</v>
      </c>
      <c r="G83" s="33">
        <v>242000.67</v>
      </c>
      <c r="H83" s="33">
        <f t="shared" si="4"/>
        <v>-107443.24513996273</v>
      </c>
      <c r="I83" s="33">
        <f t="shared" si="5"/>
        <v>0</v>
      </c>
    </row>
    <row r="84" spans="1:9">
      <c r="A84" s="36" t="s">
        <v>110</v>
      </c>
      <c r="B84" s="33">
        <v>0</v>
      </c>
      <c r="C84" s="33">
        <v>41158.350000000006</v>
      </c>
      <c r="H84" s="33">
        <f t="shared" si="4"/>
        <v>0</v>
      </c>
      <c r="I84" s="33">
        <f t="shared" si="5"/>
        <v>-41158.350000000006</v>
      </c>
    </row>
    <row r="85" spans="1:9">
      <c r="A85" s="35" t="s">
        <v>111</v>
      </c>
      <c r="B85" s="33">
        <v>111994.45949999998</v>
      </c>
      <c r="C85" s="33">
        <v>148430.40299999999</v>
      </c>
      <c r="F85" s="33">
        <v>641034.74755571049</v>
      </c>
      <c r="G85" s="33">
        <v>629226</v>
      </c>
      <c r="H85" s="33">
        <f t="shared" si="4"/>
        <v>11808.747555710492</v>
      </c>
      <c r="I85" s="33">
        <f t="shared" si="5"/>
        <v>-36435.943500000008</v>
      </c>
    </row>
    <row r="86" spans="1:9">
      <c r="A86" s="36" t="s">
        <v>112</v>
      </c>
      <c r="F86" s="33">
        <v>227365.49351811301</v>
      </c>
      <c r="G86" s="33">
        <v>224523.6</v>
      </c>
      <c r="H86" s="33">
        <f t="shared" si="4"/>
        <v>2841.8935181130073</v>
      </c>
      <c r="I86" s="33">
        <f t="shared" si="5"/>
        <v>0</v>
      </c>
    </row>
    <row r="87" spans="1:9">
      <c r="A87" s="36" t="s">
        <v>113</v>
      </c>
      <c r="B87" s="33">
        <v>0</v>
      </c>
      <c r="C87" s="33">
        <v>90787.079999999987</v>
      </c>
      <c r="H87" s="33">
        <f t="shared" si="4"/>
        <v>0</v>
      </c>
      <c r="I87" s="33">
        <f t="shared" si="5"/>
        <v>-90787.079999999987</v>
      </c>
    </row>
    <row r="88" spans="1:9">
      <c r="A88" s="36" t="s">
        <v>114</v>
      </c>
      <c r="F88" s="33">
        <v>413669.25403759751</v>
      </c>
      <c r="G88" s="33">
        <v>404702.4</v>
      </c>
      <c r="H88" s="33">
        <f t="shared" si="4"/>
        <v>8966.8540375974844</v>
      </c>
      <c r="I88" s="33">
        <f t="shared" si="5"/>
        <v>0</v>
      </c>
    </row>
    <row r="89" spans="1:9">
      <c r="A89" s="36" t="s">
        <v>115</v>
      </c>
      <c r="B89" s="33">
        <v>111994.45949999998</v>
      </c>
      <c r="C89" s="33">
        <v>57643.323000000004</v>
      </c>
      <c r="H89" s="33">
        <f t="shared" si="4"/>
        <v>0</v>
      </c>
      <c r="I89" s="33">
        <f t="shared" si="5"/>
        <v>54351.136499999979</v>
      </c>
    </row>
    <row r="90" spans="1:9">
      <c r="A90" s="35" t="s">
        <v>116</v>
      </c>
      <c r="B90" s="33">
        <v>0</v>
      </c>
      <c r="C90" s="33">
        <v>0</v>
      </c>
      <c r="F90" s="33">
        <v>0</v>
      </c>
      <c r="G90" s="33">
        <v>722923.23</v>
      </c>
      <c r="H90" s="33">
        <f t="shared" si="4"/>
        <v>-722923.23</v>
      </c>
      <c r="I90" s="33">
        <f t="shared" si="5"/>
        <v>0</v>
      </c>
    </row>
    <row r="91" spans="1:9">
      <c r="A91" s="36" t="s">
        <v>117</v>
      </c>
      <c r="F91" s="33">
        <v>0</v>
      </c>
      <c r="G91" s="33">
        <v>347913.6</v>
      </c>
      <c r="H91" s="33">
        <f t="shared" si="4"/>
        <v>-347913.6</v>
      </c>
      <c r="I91" s="33">
        <f t="shared" si="5"/>
        <v>0</v>
      </c>
    </row>
    <row r="92" spans="1:9">
      <c r="A92" s="36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6" t="s">
        <v>131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6" t="s">
        <v>128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6" t="s">
        <v>119</v>
      </c>
      <c r="F95" s="33">
        <v>0</v>
      </c>
      <c r="G95" s="33">
        <v>133452.99</v>
      </c>
      <c r="H95" s="33">
        <f t="shared" si="4"/>
        <v>-133452.99</v>
      </c>
      <c r="I95" s="33">
        <f t="shared" si="5"/>
        <v>0</v>
      </c>
    </row>
    <row r="96" spans="1:9">
      <c r="A96" s="36" t="s">
        <v>129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6" t="s">
        <v>120</v>
      </c>
      <c r="F97" s="33">
        <v>0</v>
      </c>
      <c r="G97" s="33">
        <v>241556.64</v>
      </c>
      <c r="H97" s="33">
        <f t="shared" si="4"/>
        <v>-241556.64</v>
      </c>
      <c r="I97" s="33">
        <f t="shared" si="5"/>
        <v>0</v>
      </c>
    </row>
    <row r="98" spans="1:9">
      <c r="A98" s="36" t="s">
        <v>130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4" t="s">
        <v>121</v>
      </c>
      <c r="B99" s="33">
        <v>1935224.586419506</v>
      </c>
      <c r="C99" s="33">
        <v>4437452.7329999991</v>
      </c>
      <c r="D99" s="33">
        <v>41340845.992698669</v>
      </c>
      <c r="E99" s="33">
        <v>55035871.556604005</v>
      </c>
      <c r="F99" s="33">
        <v>4245406.4810352717</v>
      </c>
      <c r="G99" s="33">
        <v>7588147.0230659982</v>
      </c>
      <c r="H99" s="33"/>
      <c r="I99" s="33"/>
    </row>
    <row r="100" spans="1:9">
      <c r="H100" s="33"/>
      <c r="I100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November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2018-12-20T09:16:33Z</dcterms:modified>
</cp:coreProperties>
</file>