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49C2535D-B304-4265-9A2F-7C58673D48E2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5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3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<sst xmlns="http://schemas.openxmlformats.org/spreadsheetml/2006/main" count="330" uniqueCount="150">
  <si>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</si>
  <si>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</si>
  <si>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</si>
  <si>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</si>
  <si>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</si>
  <si>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</si>
  <si>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</si>
  <si>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</si>
  <si>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</si>
  <si>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</si>
  <si>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</si>
  <si>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</si>
  <si>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</si>
  <si>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</si>
  <si>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</si>
  <si>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</si>
  <si>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</si>
  <si>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</si>
  <si>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</si>
  <si>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</si>
  <si>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</si>
  <si>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</si>
  <si>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</si>
  <si>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</si>
  <si>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</si>
  <si>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</si>
  <si>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</si>
  <si>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</si>
  <si>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</si>
  <si>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</si>
  <si>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</si>
  <si>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</si>
  <si>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</si>
  <si>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</si>
  <si>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</si>
  <si>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</si>
  <si>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</si>
  <si>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</si>
  <si>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</si>
  <si>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</si>
  <si>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</si>
  <si>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</si>
  <si>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</si>
  <si>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</si>
  <si>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</si>
  <si>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</si>
  <si>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</si>
  <si>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</si>
  <si>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</si>
  <si>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</si>
  <si>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</si>
  <si>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</si>
  <si>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</si>
  <si>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</si>
  <si>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</si>
  <si>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</si>
  <si>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</si>
  <si>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</si>
  <si>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</si>
  <si>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</si>
  <si>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</si>
  <si>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</si>
  <si>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</si>
  <si>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</si>
  <si>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</si>
  <si>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</si>
  <si>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</si>
  <si>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</si>
  <si>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</si>
  <si>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</si>
  <si>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</si>
  <si>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</si>
  <si>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</si>
  <si>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</si>
  <si>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</si>
  <si>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</si>
  <si>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</si>
  <si>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</si>
  <si>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</si>
  <si>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</si>
  <si>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</si>
  <si>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</si>
  <si>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</si>
  <si>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</si>
  <si>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</si>
  <si>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</si>
  <si>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</si>
  <si>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</si>
  <si>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</si>
  <si>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</si>
  <si>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</si>
  <si>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</si>
  <si>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</si>
  <si>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</si>
  <si>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</si>
  <si>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</si>
  <si>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</si>
  <si>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</si>
  <si>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</si>
  <si>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</si>
  <si>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</si>
  <si>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</si>
  <si>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</si>
  <si>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</si>
  <si>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</si>
  <si>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</si>
  <si>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</si>
  <si>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</si>
  <si>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</si>
  <si>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</si>
  <si>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</si>
  <si>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</si>
  <si>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</si>
  <si>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</si>
  <si>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</si>
  <si>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</si>
  <si>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</si>
  <si>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</si>
  <si>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</si>
  <si>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</si>
  <si>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</si>
  <si>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</si>
  <si>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</si>
  <si>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</si>
  <si>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</si>
  <si>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</si>
  <si>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</si>
  <si>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</si>
  <si>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</si>
  <si>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</si>
  <si>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</si>
  <si>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</si>
  <si>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</si>
  <si>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</si>
  <si>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</si>
  <si>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>Month</t>
  </si>
  <si>
    <t>FCF ('000 USD)</t>
  </si>
  <si>
    <t>Imple cost (' 000 USD)</t>
  </si>
  <si>
    <t>-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</si>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</sst>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0" fontId="4" fillId="4" borderId="42" xfId="0" applyFont="1" applyFill="1" applyBorder="1"/>
    <xf numFmtId="2" fontId="0" fillId="4" borderId="43" xfId="0" applyNumberForma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U51"/>
  <sheetViews>
    <sheetView tabSelected="1" zoomScale="51" zoomScaleNormal="51" workbookViewId="0">
      <selection activeCell="G55" sqref="G55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7.26953125" style="88" customWidth="1"/>
    <col min="13" max="13" width="14.1796875" style="88" customWidth="1"/>
    <col min="14" max="14" width="21.36328125" style="88" customWidth="1"/>
    <col min="15" max="15" width="8.6328125" customWidth="1"/>
  </cols>
  <sheetData>
    <row r="1" spans="2:21" ht="21.5" customHeight="1" thickBot="1" x14ac:dyDescent="0.4"/>
    <row r="2" spans="2:21" ht="30.5" customHeight="1" thickBot="1" x14ac:dyDescent="0.4">
      <c r="C2" s="160" t="s">
        <v>120</v>
      </c>
      <c r="D2" s="161"/>
      <c r="E2" s="161"/>
      <c r="F2" s="162"/>
      <c r="G2" s="90"/>
      <c r="H2" s="90"/>
      <c r="I2" s="90"/>
      <c r="J2" s="90"/>
    </row>
    <row r="3" spans="2:21" hidden="1" x14ac:dyDescent="0.35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48"/>
      <c r="P3" s="48"/>
      <c r="Q3" s="48"/>
      <c r="R3" s="48"/>
      <c r="S3" s="48"/>
      <c r="T3" s="48"/>
      <c r="U3" s="48"/>
    </row>
    <row r="4" spans="2:21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 t="s">
        <v>98</v>
      </c>
      <c r="M4" s="96"/>
      <c r="N4" s="98" t="s">
        <v>70</v>
      </c>
      <c r="O4" s="80" t="s">
        <v>61</v>
      </c>
      <c r="P4" s="81" t="s">
        <v>63</v>
      </c>
      <c r="Q4" s="82" t="s">
        <v>65</v>
      </c>
      <c r="R4" s="83" t="s">
        <v>66</v>
      </c>
      <c r="S4" s="84"/>
    </row>
    <row r="5" spans="2:21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 t="s">
        <v>89</v>
      </c>
      <c r="M5" s="89"/>
      <c r="N5" s="99" t="s">
        <v>99</v>
      </c>
      <c r="O5" s="58">
        <v>0.3</v>
      </c>
      <c r="P5" s="59">
        <v>15.65</v>
      </c>
      <c r="Q5" s="57">
        <v>0.63</v>
      </c>
      <c r="R5" s="61">
        <v>0.36</v>
      </c>
      <c r="S5" s="50"/>
    </row>
    <row r="6" spans="2:21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 t="s">
        <v>90</v>
      </c>
      <c r="M6" s="89"/>
      <c r="N6" s="99" t="s">
        <v>100</v>
      </c>
      <c r="O6" s="58">
        <v>0.66669999999999996</v>
      </c>
      <c r="P6" s="59">
        <v>15.65</v>
      </c>
      <c r="Q6" s="57">
        <v>0.63</v>
      </c>
      <c r="R6" s="61">
        <v>0.36</v>
      </c>
      <c r="S6" s="50"/>
    </row>
    <row r="7" spans="2:21" ht="30" hidden="1" customHeight="1" thickBot="1" x14ac:dyDescent="0.4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 t="s">
        <v>91</v>
      </c>
      <c r="M7" s="107"/>
      <c r="N7" s="106" t="s">
        <v>101</v>
      </c>
      <c r="O7" s="58">
        <v>0.15</v>
      </c>
      <c r="P7" s="59">
        <v>15.65</v>
      </c>
      <c r="Q7" s="57">
        <v>0.63</v>
      </c>
      <c r="R7" s="61">
        <v>0.36</v>
      </c>
      <c r="S7" s="50"/>
    </row>
    <row r="8" spans="2:21" ht="32.5" hidden="1" customHeight="1" thickBot="1" x14ac:dyDescent="0.4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 t="s">
        <v>92</v>
      </c>
      <c r="M8" s="89"/>
      <c r="N8" s="106" t="s">
        <v>102</v>
      </c>
      <c r="O8" s="58">
        <v>0.3</v>
      </c>
      <c r="P8" s="59">
        <v>15.65</v>
      </c>
      <c r="Q8" s="57">
        <v>0.63</v>
      </c>
      <c r="R8" s="61">
        <v>0.36</v>
      </c>
      <c r="S8" s="50"/>
    </row>
    <row r="9" spans="2:21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89" t="s">
        <v>93</v>
      </c>
      <c r="M9" s="90"/>
      <c r="N9" s="106" t="s">
        <v>103</v>
      </c>
      <c r="O9" s="58">
        <v>0.2767</v>
      </c>
      <c r="P9" s="59">
        <v>15.65</v>
      </c>
      <c r="Q9" s="57">
        <v>0.63</v>
      </c>
      <c r="R9" s="61">
        <v>0.36</v>
      </c>
      <c r="S9" s="48"/>
    </row>
    <row r="10" spans="2:21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89" t="s">
        <v>94</v>
      </c>
      <c r="M10" s="90"/>
      <c r="N10" s="106" t="s">
        <v>93</v>
      </c>
      <c r="O10" s="58">
        <v>1</v>
      </c>
      <c r="P10" s="59">
        <v>0</v>
      </c>
      <c r="Q10" s="57">
        <v>0.16</v>
      </c>
      <c r="R10" s="62">
        <v>0</v>
      </c>
      <c r="S10" s="48"/>
    </row>
    <row r="11" spans="2:21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89" t="s">
        <v>95</v>
      </c>
      <c r="M11" s="90"/>
      <c r="N11" s="99" t="s">
        <v>104</v>
      </c>
      <c r="O11" s="58">
        <v>1</v>
      </c>
      <c r="P11" s="59">
        <v>3.18</v>
      </c>
      <c r="Q11" s="57">
        <v>0</v>
      </c>
      <c r="R11" s="61">
        <v>0</v>
      </c>
      <c r="S11" s="48"/>
    </row>
    <row r="12" spans="2:21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89" t="s">
        <v>96</v>
      </c>
      <c r="M12" s="90"/>
      <c r="N12" s="99" t="s">
        <v>105</v>
      </c>
      <c r="O12" s="58">
        <v>1</v>
      </c>
      <c r="P12" s="59">
        <v>0</v>
      </c>
      <c r="Q12" s="57">
        <v>0</v>
      </c>
      <c r="R12" s="61">
        <v>0</v>
      </c>
      <c r="S12" s="48"/>
    </row>
    <row r="13" spans="2:21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89" t="s">
        <v>97</v>
      </c>
      <c r="M13" s="90"/>
      <c r="N13" s="99" t="s">
        <v>106</v>
      </c>
      <c r="O13" s="58">
        <v>1</v>
      </c>
      <c r="P13" s="59">
        <v>2.97</v>
      </c>
      <c r="Q13" s="57">
        <v>0</v>
      </c>
      <c r="R13" s="61">
        <v>0</v>
      </c>
      <c r="S13" s="48"/>
    </row>
    <row r="14" spans="2:21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111" t="s">
        <v>107</v>
      </c>
      <c r="O14" s="64">
        <v>0.5</v>
      </c>
      <c r="P14" s="65">
        <v>0</v>
      </c>
      <c r="Q14" s="66">
        <v>0</v>
      </c>
      <c r="R14" s="67">
        <v>0</v>
      </c>
      <c r="S14" s="48"/>
    </row>
    <row r="15" spans="2:21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107"/>
      <c r="O15" s="52"/>
      <c r="P15" s="120"/>
      <c r="Q15" s="121"/>
      <c r="R15" s="50"/>
      <c r="S15" s="48"/>
    </row>
    <row r="16" spans="2:21" ht="15" thickBot="1" x14ac:dyDescent="0.4">
      <c r="C16" s="124" t="s">
        <v>119</v>
      </c>
      <c r="D16" s="125" t="s">
        <v>117</v>
      </c>
      <c r="E16" s="126"/>
      <c r="F16" s="127"/>
    </row>
    <row r="17" spans="3:10" x14ac:dyDescent="0.35">
      <c r="C17" s="128" t="s">
        <v>116</v>
      </c>
      <c r="D17" s="115" t="s">
        <v>109</v>
      </c>
      <c r="E17" s="115"/>
      <c r="F17" s="116"/>
    </row>
    <row r="18" spans="3:10" ht="9" customHeight="1" x14ac:dyDescent="0.35">
      <c r="C18" s="85"/>
      <c r="D18" s="157"/>
      <c r="E18" s="158"/>
      <c r="F18" s="159"/>
    </row>
    <row r="19" spans="3:10" ht="15" thickBot="1" x14ac:dyDescent="0.4">
      <c r="C19" s="85" t="s">
        <v>114</v>
      </c>
      <c r="D19" s="137" t="s">
        <v>110</v>
      </c>
      <c r="E19" s="131">
        <f>IF(D19=$K$4,(VLOOKUP(D21,$C$5:$F$14,2,FALSE)),(VLOOKUP(D21,$C$5:$F$14,4,FALSE)))</f>
        <v>0.97</v>
      </c>
      <c r="F19" s="135">
        <v>3.0550000000000002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53" t="s">
        <v>57</v>
      </c>
      <c r="I20" s="154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0.88900499999999993</v>
      </c>
      <c r="H21" s="155"/>
      <c r="I21" s="156"/>
      <c r="J21" s="123" t="s">
        <v>59</v>
      </c>
    </row>
    <row r="22" spans="3:10" ht="27" thickBot="1" x14ac:dyDescent="0.4">
      <c r="C22" s="86" t="s">
        <v>125</v>
      </c>
    </row>
    <row r="23" spans="3:10" ht="13.5" customHeight="1" thickBot="1" x14ac:dyDescent="0.4">
      <c r="C23" s="85" t="s">
        <v>121</v>
      </c>
      <c r="D23" s="126" t="s">
        <v>118</v>
      </c>
      <c r="E23" s="126"/>
      <c r="F23" s="127"/>
    </row>
    <row r="24" spans="3:10" x14ac:dyDescent="0.35">
      <c r="C24" s="85" t="s">
        <v>123</v>
      </c>
      <c r="D24" s="115" t="s">
        <v>108</v>
      </c>
      <c r="E24" s="115"/>
      <c r="F24" s="116"/>
    </row>
    <row r="25" spans="3:10" ht="15.5" x14ac:dyDescent="0.35">
      <c r="C25" s="85" t="s">
        <v>124</v>
      </c>
      <c r="D25" s="137" t="s">
        <v>85</v>
      </c>
      <c r="E25" s="100">
        <f>IF(D25=$K$7,(VLOOKUP(D28,$N$4:$R$14,3,FALSE)),IF(D25=$K$8,(VLOOKUP(D28,$N$4:R$14,4,FALSE)),(VLOOKUP(D28,$N$4:R$14,5,FALSE))))</f>
        <v>0.63</v>
      </c>
      <c r="F25" s="136"/>
      <c r="G25" s="142" t="s">
        <v>131</v>
      </c>
    </row>
    <row r="26" spans="3:10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/>
      <c r="G26" s="142" t="s">
        <v>132</v>
      </c>
    </row>
    <row r="27" spans="3:10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/>
      <c r="G27" s="143"/>
    </row>
    <row r="28" spans="3:10" ht="27" thickBot="1" x14ac:dyDescent="0.4">
      <c r="C28" s="86" t="s">
        <v>129</v>
      </c>
      <c r="D28" s="138" t="s">
        <v>99</v>
      </c>
      <c r="E28" s="118">
        <f>VLOOKUP(D28,$N$4:$R$14,2,FALSE)</f>
        <v>0.3</v>
      </c>
      <c r="F28" s="123">
        <f>(((F26/366)*F25*E28*E25)*1000)-(F27*E27*E26)</f>
        <v>0</v>
      </c>
      <c r="G28" s="147">
        <f>F28/1000</f>
        <v>0</v>
      </c>
      <c r="H28" s="144" t="s">
        <v>134</v>
      </c>
    </row>
    <row r="29" spans="3:10" ht="13.5" customHeight="1" x14ac:dyDescent="0.35">
      <c r="C29" s="85" t="s">
        <v>128</v>
      </c>
      <c r="G29" s="141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3"/>
      <c r="L35" s="163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/>
      <c r="E37" s="90"/>
      <c r="F37" s="90"/>
      <c r="G37" s="90"/>
      <c r="H37" s="90"/>
    </row>
    <row r="38" spans="3:14" ht="29.5" thickBot="1" x14ac:dyDescent="0.4">
      <c r="C38" s="90"/>
      <c r="D38" s="90"/>
      <c r="E38" s="90"/>
      <c r="F38" s="90"/>
      <c r="G38" s="90"/>
      <c r="H38" s="90"/>
      <c r="J38" s="152"/>
      <c r="K38" s="145" t="s">
        <v>135</v>
      </c>
      <c r="L38" s="148" t="s">
        <v>137</v>
      </c>
      <c r="M38" s="149" t="s">
        <v>136</v>
      </c>
    </row>
    <row r="39" spans="3:14" ht="15" thickBot="1" x14ac:dyDescent="0.4">
      <c r="C39" s="90"/>
      <c r="D39" s="90"/>
      <c r="E39" s="90"/>
      <c r="F39" s="90"/>
      <c r="G39" s="90"/>
      <c r="H39" s="90"/>
      <c r="K39" s="146" t="s">
        <v>139</v>
      </c>
      <c r="L39" s="151" t="s">
        <v>138</v>
      </c>
      <c r="M39" s="150"/>
    </row>
    <row r="40" spans="3:14" ht="15" thickBot="1" x14ac:dyDescent="0.4">
      <c r="C40" s="90"/>
      <c r="K40" s="146" t="s">
        <v>140</v>
      </c>
      <c r="L40" s="151"/>
      <c r="M40" s="150"/>
    </row>
    <row r="41" spans="3:14" ht="15" thickBot="1" x14ac:dyDescent="0.4">
      <c r="K41" s="146" t="s">
        <v>141</v>
      </c>
      <c r="L41" s="151" t="s">
        <v>138</v>
      </c>
      <c r="M41" s="150">
        <v>0.89</v>
      </c>
    </row>
    <row r="42" spans="3:14" ht="15" thickBot="1" x14ac:dyDescent="0.4">
      <c r="K42" s="146" t="s">
        <v>142</v>
      </c>
      <c r="L42" s="151" t="s">
        <v>138</v>
      </c>
      <c r="M42" s="150">
        <v>0.89</v>
      </c>
    </row>
    <row r="43" spans="3:14" ht="15" thickBot="1" x14ac:dyDescent="0.4">
      <c r="K43" s="146" t="s">
        <v>143</v>
      </c>
      <c r="L43" s="151" t="s">
        <v>138</v>
      </c>
      <c r="M43" s="150">
        <v>0.89</v>
      </c>
      <c r="N43" s="88">
        <f>M41:M43*3</f>
        <v>2.67</v>
      </c>
    </row>
    <row r="44" spans="3:14" ht="15" thickBot="1" x14ac:dyDescent="0.4">
      <c r="K44" s="146" t="s">
        <v>144</v>
      </c>
      <c r="L44" s="151" t="s">
        <v>138</v>
      </c>
      <c r="M44" s="150">
        <v>0.89</v>
      </c>
    </row>
    <row r="45" spans="3:14" ht="15" thickBot="1" x14ac:dyDescent="0.4">
      <c r="K45" s="146" t="s">
        <v>145</v>
      </c>
      <c r="L45" s="151" t="s">
        <v>138</v>
      </c>
      <c r="M45" s="150">
        <v>0.89</v>
      </c>
    </row>
    <row r="46" spans="3:14" ht="15" thickBot="1" x14ac:dyDescent="0.4">
      <c r="K46" s="146" t="s">
        <v>146</v>
      </c>
      <c r="L46" s="151" t="s">
        <v>138</v>
      </c>
      <c r="M46" s="150">
        <v>0.89</v>
      </c>
    </row>
    <row r="47" spans="3:14" ht="15" thickBot="1" x14ac:dyDescent="0.4">
      <c r="K47" s="146" t="s">
        <v>147</v>
      </c>
      <c r="L47" s="151"/>
      <c r="M47" s="150">
        <v>0.89</v>
      </c>
    </row>
    <row r="48" spans="3:14" ht="15" thickBot="1" x14ac:dyDescent="0.4">
      <c r="K48" s="146" t="s">
        <v>148</v>
      </c>
      <c r="L48" s="151" t="s">
        <v>138</v>
      </c>
      <c r="M48" s="150">
        <v>0.89</v>
      </c>
    </row>
    <row r="49" spans="11:13" ht="15" thickBot="1" x14ac:dyDescent="0.4">
      <c r="K49" s="146" t="s">
        <v>149</v>
      </c>
      <c r="L49" s="151" t="s">
        <v>138</v>
      </c>
      <c r="M49" s="150">
        <v>0.89</v>
      </c>
    </row>
    <row r="50" spans="11:13" ht="15" thickBot="1" x14ac:dyDescent="0.4">
      <c r="K50" s="146"/>
      <c r="L50" s="151" t="s">
        <v>138</v>
      </c>
      <c r="M50" s="150">
        <v>0.89</v>
      </c>
    </row>
    <row r="51" spans="11:13" ht="15" thickBot="1" x14ac:dyDescent="0.4">
      <c r="K51" s="146"/>
      <c r="L51" s="151" t="s">
        <v>138</v>
      </c>
      <c r="M51" s="150">
        <v>0.89</v>
      </c>
    </row>
  </sheetData>
  <sheetProtection selectLockedCells="1"/>
  <mergeCells count="4">
    <mergeCell ref="H20:I21"/>
    <mergeCell ref="D18:F18"/>
    <mergeCell ref="C2:F2"/>
    <mergeCell ref="K35:L35"/>
  </mergeCells>
  <phoneticPr fontId="18" type="noConversion"/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Odega, Israel SPDC-UPO/G/UW</cp:lastModifiedBy>
  <dcterms:created xsi:type="dcterms:W3CDTF">2019-03-08T09:08:42Z</dcterms:created>
  <dcterms:modified xsi:type="dcterms:W3CDTF">2020-07-08T12:48:42Z</dcterms:modified>
</cp:coreProperties>
</file>