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Oluseyi.Adeleke\Desktop\"/>
    </mc:Choice>
  </mc:AlternateContent>
  <bookViews>
    <workbookView xWindow="0" yWindow="0" windowWidth="15360" windowHeight="7530"/>
  </bookViews>
  <sheets>
    <sheet name="FS Cadence"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7" i="1" l="1"/>
  <c r="K35" i="1"/>
  <c r="K36" i="1"/>
  <c r="K24" i="1"/>
  <c r="K27" i="1"/>
  <c r="K20" i="1"/>
  <c r="K15" i="1"/>
  <c r="K11" i="1"/>
  <c r="F35" i="1"/>
</calcChain>
</file>

<file path=xl/sharedStrings.xml><?xml version="1.0" encoding="utf-8"?>
<sst xmlns="http://schemas.openxmlformats.org/spreadsheetml/2006/main" count="241" uniqueCount="140">
  <si>
    <t>L1……….L2…..…..L3…….…..L4…..…...L5</t>
  </si>
  <si>
    <t>S/No.</t>
  </si>
  <si>
    <t>ISSUE</t>
  </si>
  <si>
    <t>JUSTIFICATION</t>
  </si>
  <si>
    <t>% Occurrence</t>
  </si>
  <si>
    <t>RCA STATUS</t>
  </si>
  <si>
    <t>TIMELINE FOR EXECUTION/ACTION PARTY</t>
  </si>
  <si>
    <t>STATUS</t>
  </si>
  <si>
    <t>START DATE</t>
  </si>
  <si>
    <t>END DATE</t>
  </si>
  <si>
    <t>ACTION PARTY</t>
  </si>
  <si>
    <t>SHORT TERM</t>
  </si>
  <si>
    <t>Put a firm plan in place for dedicated crew</t>
  </si>
  <si>
    <t>Ensure discipline supervisors have dedicated crew for daily trips to FS</t>
  </si>
  <si>
    <t>No</t>
  </si>
  <si>
    <t>No firm plan exists</t>
  </si>
  <si>
    <t>Early start will ensure quick recovery and early retuirn will reduce fatigue and feeding issues</t>
  </si>
  <si>
    <t>Reliability have increased however there is room for improvement</t>
  </si>
  <si>
    <t>Mail has been sent for replacement</t>
  </si>
  <si>
    <t>IP rating is IP68 however water ingress, install two newly delivered MSDVs</t>
  </si>
  <si>
    <t>This is to prevent the sudden loss of power to critical control infrastructure in the FAR.</t>
  </si>
  <si>
    <t>DIY</t>
  </si>
  <si>
    <t>Procure new EWS system
EWS- Engineering Work station</t>
  </si>
  <si>
    <t>Current system indicates blue screen and is indicative of system failure</t>
  </si>
  <si>
    <t>MEDIUM TERM</t>
  </si>
  <si>
    <t>This is necessary after the power wizard fix</t>
  </si>
  <si>
    <t>The local control panel has frequent failure. Just got approval for two units from hot desk. We need minmum of 5 nos as spares. In addition, we need to build a shade to prevent water ingress into module</t>
  </si>
  <si>
    <t>LONG TERM</t>
  </si>
  <si>
    <t>Create a daily script for printing daily production ticket</t>
  </si>
  <si>
    <t>For month-end third party reconciliation purposes. We often lose cash when we cant properly account for produced volumes</t>
  </si>
  <si>
    <t>Core processor been coded. Ordering to be completed ASAP. Plan in progress for purchase of Chinese caps to help improve ingress protection.</t>
  </si>
  <si>
    <t>1. A design review is required for the implementation of auto level control function on the flare knock out and fuel gas scrubber vessel.
2.To carry out joint team to investigate and resolve failure to start/stop of FLKO pumps.</t>
  </si>
  <si>
    <t>Once the control room door is closed, tetra signal disappears on the hand-held radio.</t>
  </si>
  <si>
    <t>Yes</t>
  </si>
  <si>
    <t>Station trips on high level and control system failures</t>
  </si>
  <si>
    <t>Carryout focused PM campaign on level control valves</t>
  </si>
  <si>
    <t>15.12.2017</t>
  </si>
  <si>
    <t>Adebisi/Terfa</t>
  </si>
  <si>
    <t>Harcourt/Jonathan</t>
  </si>
  <si>
    <t>Shutdown opportunity to be captured in MT-IAP</t>
  </si>
  <si>
    <t>Aminu Sani/Olabode Adeleye</t>
  </si>
  <si>
    <t>Sam Adejumo/Oluseye Philips/Ogubio</t>
  </si>
  <si>
    <t>15.01.2018</t>
  </si>
  <si>
    <t>01.12.2017</t>
  </si>
  <si>
    <t>21.12.2017</t>
  </si>
  <si>
    <t>16.11.2017</t>
  </si>
  <si>
    <t>30.06.2018</t>
  </si>
  <si>
    <t>31.03.2018</t>
  </si>
  <si>
    <t>20.12.2017</t>
  </si>
  <si>
    <t>Mean time to installation is high. Should be treated like critical spare</t>
  </si>
  <si>
    <t>30.05.2018</t>
  </si>
  <si>
    <t>There is a charge controller challenge that is unresolved for automation</t>
  </si>
  <si>
    <t>30.03.2018</t>
  </si>
  <si>
    <t>Recent visit by maintenanace support has not resolved the issue</t>
  </si>
  <si>
    <t>To check if on order</t>
  </si>
  <si>
    <t>01.01.2017</t>
  </si>
  <si>
    <t>30.11.2017</t>
  </si>
  <si>
    <t>Expected on site with milk run on 14th Nov
SD opportunity to be captured in MT-IAP</t>
  </si>
  <si>
    <t>Engine Changeout and Overhauls on EP2 is completed, Outstanding items in EP1 due to be completed are (1) Complete installation of discharge pressure transmitter and (2) Confirm workability of installing engine speed cable connection between the pump and the FAR</t>
  </si>
  <si>
    <t>Source for right transmitter and install</t>
  </si>
  <si>
    <t>Procure two core processors for the coriolis meter runs 1&amp;2.</t>
  </si>
  <si>
    <t>INTECH to Implement auto function,as the original design at project phase was not fully implemented by ROCI. Shut-down required for implementation. 3days work by the vendor.</t>
  </si>
  <si>
    <t>To check if coded and placed on order.</t>
  </si>
  <si>
    <t>Coded, to be placed on order.</t>
  </si>
  <si>
    <t>Configuration to be completed when EXAQUANTUM is available.
Configuration to be done in-house.</t>
  </si>
  <si>
    <t>45FQR 001 &amp; 002 are not available</t>
  </si>
  <si>
    <t>Shina Akinjagunla/
Andrew Okiomah</t>
  </si>
  <si>
    <t>For N+1 availability, procurement of a module and cooler</t>
  </si>
  <si>
    <t>Eka Ituen/Abolo, Inyengiyikabo</t>
  </si>
  <si>
    <t>Awaiting scoping by IT Operations</t>
  </si>
  <si>
    <t>28.02.2018</t>
  </si>
  <si>
    <t>Cooler cost expected</t>
  </si>
  <si>
    <t>WO raisded for maintennace execution team for material order</t>
  </si>
  <si>
    <t>Now In PUM cadence. Floor collapsed. Require scoping, repairs  and completion of activity. Plan is to use asset engineering who are currently mobilized in the location</t>
  </si>
  <si>
    <t>we have noticed increased vibration in the flow station after the production volumes increased</t>
  </si>
  <si>
    <t xml:space="preserve">Implement auto functionality of Flare Knockout vessel (6601) FLKO </t>
  </si>
  <si>
    <t>There's need to procure and calibrate additional vibration switches due to increased vibration observed in the flow station</t>
  </si>
  <si>
    <t>Maintenance execution team to be engaged for this effort</t>
  </si>
  <si>
    <t>Service and overhaul H, LP and surge vessel backpressure controllers</t>
  </si>
  <si>
    <t>Carry out replacement of MSDVs</t>
  </si>
  <si>
    <t>This is subject to vibration study, however may be indication of increased vibration</t>
  </si>
  <si>
    <t>15.01.2017</t>
  </si>
  <si>
    <t>Oluseyi/Goodi</t>
  </si>
  <si>
    <t>10.11.2017</t>
  </si>
  <si>
    <t>Ibitoye/Okpom</t>
  </si>
  <si>
    <t xml:space="preserve">          </t>
  </si>
  <si>
    <t>Non-Technical Risks</t>
  </si>
  <si>
    <t>In stock</t>
  </si>
  <si>
    <t>Process engineer to initiate a study on  how to achieve this ambition</t>
  </si>
  <si>
    <t>Effort is in place- Ibitoye to share plan</t>
  </si>
  <si>
    <t>Harcourt pursuing seatruck as replacement</t>
  </si>
  <si>
    <t>Extra pump required for gross volume of 15,000bbls/d to maintain N+1</t>
  </si>
  <si>
    <t>Failed generator not yet replaced</t>
  </si>
  <si>
    <t>F$1,000,000:00</t>
  </si>
  <si>
    <t>In AM cadence. Yinka to share plan for booster compressor</t>
  </si>
  <si>
    <t>Chibs Anyim</t>
  </si>
  <si>
    <t>31.12.2018</t>
  </si>
  <si>
    <t>Stalled at NAPIMS, to purchase through GMoU. Val to Enage Anyim on firm plans</t>
  </si>
  <si>
    <t>$YYYY</t>
  </si>
  <si>
    <t>Olayinka Dada</t>
  </si>
  <si>
    <t>Install additional Export pump</t>
  </si>
  <si>
    <t>Put Flowstation to run on Auto (Design issues?)</t>
  </si>
  <si>
    <t>Revamp Soku Community Power</t>
  </si>
  <si>
    <t>Put a firm plan in place for early start and late return</t>
  </si>
  <si>
    <t>Improve GSF Gunboat reliability- ASA to share implementation plan</t>
  </si>
  <si>
    <t xml:space="preserve">Improve/replace Passenger boat for increased reliability </t>
  </si>
  <si>
    <t>Efforts to improve reliability of the AG Booster compressor</t>
  </si>
  <si>
    <t>Comply to no flares policy- by revamping AG booster compressor</t>
  </si>
  <si>
    <t>Install UPS and commission
(Ref Wave card no XXXX)</t>
  </si>
  <si>
    <t>Complete installation of AMF panel and commission</t>
  </si>
  <si>
    <t>Procure new PRM for calibration of field instrument</t>
  </si>
  <si>
    <t>Plant Resouce Manager is a system required for instrument calibration (Escalated for AM help)</t>
  </si>
  <si>
    <t>Service and overhaul Export Pumps 1 &amp; 2</t>
  </si>
  <si>
    <t>Restore Tetra communication signal in the Field Auxilliary Room when door is closed</t>
  </si>
  <si>
    <t>Carry out a vibration study for static and rotating equipment in the flow station</t>
  </si>
  <si>
    <t>Foster Ezenwelu</t>
  </si>
  <si>
    <t>Procure two nos of speed controller of the export pumps</t>
  </si>
  <si>
    <t>This a significant Bad Actor in 2017 YTD dump. This may be from third party activity or spurious signal</t>
  </si>
  <si>
    <t>Install new 45PIZA112 transmitter on the export line</t>
  </si>
  <si>
    <t>23.12.2017</t>
  </si>
  <si>
    <t>Procure power wizard spare for diesel generator</t>
  </si>
  <si>
    <t>Procure five spares of LCP 100 and install chinese cap for MSDVs</t>
  </si>
  <si>
    <t>Procure 6 Masoneilan Field view Positioners for MSDVs</t>
  </si>
  <si>
    <t>Procure four nos spare vibration switch for export pumps</t>
  </si>
  <si>
    <t xml:space="preserve">Carry out PM campaign on the F7G systems. Identify defective units, purchase and install. Fire and Gas trip alarms have contributed to a significant number of trips. </t>
  </si>
  <si>
    <t>Identify defective Fire &amp; Gas Detector, Procure new ones and replace</t>
  </si>
  <si>
    <t>Repair defective Instrument Air Compressor C6801 to ensure N+1 philosophy</t>
  </si>
  <si>
    <t>Carry out weldolet repairs on W/26 ligament valve</t>
  </si>
  <si>
    <r>
      <t xml:space="preserve">MEDIUM TERM </t>
    </r>
    <r>
      <rPr>
        <b/>
        <sz val="11"/>
        <color rgb="FFFF0000"/>
        <rFont val="Calibri"/>
        <family val="2"/>
      </rPr>
      <t>with MT-IAP REQUIREMENT</t>
    </r>
  </si>
  <si>
    <t>COST OF EXECUTION ($)</t>
  </si>
  <si>
    <t>Contract Enforcement</t>
  </si>
  <si>
    <t>15.01.2019</t>
  </si>
  <si>
    <t>Val Okwonkwo/Yinka Dada</t>
  </si>
  <si>
    <t>Val and Yinka to get cost update</t>
  </si>
  <si>
    <t>Akaka (BI) advises this should be a separate initiave has the concept is vague</t>
  </si>
  <si>
    <t>DIY is preffered approach, however cost is $12,000
EWS and Engineering work station to be replaced. Options to be explored is configuring Dell machines expected from Onne Warehouse to solve this issue. PACO team/Dominic Nwasinachi can handle this</t>
  </si>
  <si>
    <t>Without export pump</t>
  </si>
  <si>
    <t>DIY is preferred approach, however cost is $12,000
EWS- Engineering work station to be replaced. Options to be explored is configuring Dell machines expected from Onne Warehouse to solve this issue. PACO team/Dominic Nwasinachi can handle this</t>
  </si>
  <si>
    <t>Total Implementation cost 
(This excludes non-technical cost)
DIY is preferred approach for PRM &amp; EWS systems purchase however cost of $12,000 each is added</t>
  </si>
  <si>
    <t>Without PRM &amp; 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</si>
</sst>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9" x14ac:knownFonts="1">
    <font>
      <sz val="11"/>
      <color theme="1"/>
      <name val="Calibri"/>
      <family val="2"/>
      <scheme val="minor"/>
    </font>
    <font>
      <b/>
      <sz val="11"/>
      <color theme="1"/>
      <name val="Calibri"/>
      <family val="2"/>
      <scheme val="minor"/>
    </font>
    <font>
      <sz val="11"/>
      <name val="Calibri"/>
      <family val="2"/>
    </font>
    <font>
      <b/>
      <sz val="11"/>
      <name val="Calibri"/>
      <family val="2"/>
    </font>
    <font>
      <sz val="11"/>
      <name val="Calibri"/>
      <family val="2"/>
      <scheme val="minor"/>
    </font>
    <font>
      <b/>
      <sz val="11"/>
      <name val="Calibri"/>
      <family val="2"/>
      <scheme val="minor"/>
    </font>
    <font>
      <sz val="11"/>
      <color rgb="FF000000"/>
      <name val="Calibri"/>
      <family val="2"/>
    </font>
    <font>
      <b/>
      <sz val="11"/>
      <color rgb="FF000000"/>
      <name val="Calibri"/>
      <family val="2"/>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87">
    <xf numFmtId="0" fontId="0" fillId="0" borderId="0" xfId="0"/>
    <xf numFmtId="0" fontId="5" fillId="2" borderId="2" xfId="0" applyFont="1" applyFill="1" applyBorder="1" applyAlignment="1">
      <alignment horizontal="center" wrapText="1"/>
    </xf>
    <xf numFmtId="0" fontId="7" fillId="0"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2" xfId="0" applyFont="1" applyBorder="1" applyAlignment="1">
      <alignment horizontal="center" vertical="center" wrapText="1"/>
    </xf>
    <xf numFmtId="0" fontId="6" fillId="0" borderId="2" xfId="0" applyFont="1" applyBorder="1" applyAlignment="1">
      <alignment horizontal="center" vertical="center"/>
    </xf>
    <xf numFmtId="0" fontId="0" fillId="0" borderId="4" xfId="0"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6" fillId="0" borderId="3"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wrapText="1"/>
    </xf>
    <xf numFmtId="2" fontId="0" fillId="0" borderId="4" xfId="0" applyNumberFormat="1" applyBorder="1" applyAlignment="1">
      <alignment horizontal="center" vertical="center" wrapText="1"/>
    </xf>
    <xf numFmtId="0" fontId="0" fillId="0" borderId="0" xfId="0" applyAlignment="1">
      <alignment horizontal="center"/>
    </xf>
    <xf numFmtId="0" fontId="0" fillId="0" borderId="2" xfId="0" applyBorder="1" applyAlignment="1">
      <alignment horizontal="center" wrapText="1"/>
    </xf>
    <xf numFmtId="0" fontId="0" fillId="0" borderId="4" xfId="0" applyBorder="1" applyAlignment="1">
      <alignment horizontal="left" vertical="center" wrapText="1"/>
    </xf>
    <xf numFmtId="2" fontId="0" fillId="0" borderId="4" xfId="0" applyNumberFormat="1" applyBorder="1" applyAlignment="1">
      <alignment vertical="center" wrapText="1"/>
    </xf>
    <xf numFmtId="2" fontId="0" fillId="0" borderId="4" xfId="0" applyNumberFormat="1" applyBorder="1" applyAlignment="1">
      <alignment horizontal="left" vertical="center" wrapText="1"/>
    </xf>
    <xf numFmtId="0" fontId="2" fillId="0" borderId="2" xfId="0" applyFont="1" applyFill="1" applyBorder="1" applyAlignment="1">
      <alignment horizontal="left" vertical="center" wrapText="1"/>
    </xf>
    <xf numFmtId="0" fontId="0" fillId="0" borderId="2" xfId="0"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6" fillId="0" borderId="5" xfId="0" applyFont="1" applyFill="1" applyBorder="1" applyAlignment="1">
      <alignment horizontal="left" vertical="center" wrapText="1"/>
    </xf>
    <xf numFmtId="0" fontId="0" fillId="0" borderId="2" xfId="0" applyBorder="1" applyAlignment="1">
      <alignment horizontal="left" vertical="center"/>
    </xf>
    <xf numFmtId="0" fontId="4"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5" xfId="0" applyFill="1" applyBorder="1" applyAlignment="1">
      <alignment horizontal="left" vertical="center" wrapText="1"/>
    </xf>
    <xf numFmtId="0" fontId="0" fillId="0" borderId="0" xfId="0" applyAlignment="1">
      <alignment horizontal="left" vertical="center" wrapText="1"/>
    </xf>
    <xf numFmtId="0" fontId="0" fillId="3" borderId="4" xfId="0" applyFill="1" applyBorder="1" applyAlignment="1">
      <alignment horizontal="center"/>
    </xf>
    <xf numFmtId="4" fontId="0" fillId="0" borderId="0" xfId="0" applyNumberFormat="1" applyBorder="1" applyAlignment="1">
      <alignment horizontal="center"/>
    </xf>
    <xf numFmtId="0" fontId="4" fillId="0" borderId="4" xfId="0" applyFont="1" applyBorder="1" applyAlignment="1">
      <alignment horizontal="center" vertical="center" wrapText="1"/>
    </xf>
    <xf numFmtId="0" fontId="4" fillId="0" borderId="2" xfId="0" applyFont="1" applyBorder="1" applyAlignment="1">
      <alignment horizontal="center" vertical="center"/>
    </xf>
    <xf numFmtId="0" fontId="0" fillId="2" borderId="2" xfId="0" applyFill="1" applyBorder="1" applyAlignment="1">
      <alignment horizontal="center" vertical="center"/>
    </xf>
    <xf numFmtId="0" fontId="4" fillId="2"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left" vertical="top" wrapText="1"/>
    </xf>
    <xf numFmtId="0" fontId="0" fillId="4" borderId="2" xfId="0" applyFill="1" applyBorder="1" applyAlignment="1">
      <alignment horizontal="left" vertical="center" wrapText="1"/>
    </xf>
    <xf numFmtId="0" fontId="6" fillId="4" borderId="2" xfId="0" applyFont="1" applyFill="1" applyBorder="1" applyAlignment="1">
      <alignment horizontal="left" vertical="center" wrapText="1"/>
    </xf>
    <xf numFmtId="0" fontId="0" fillId="4" borderId="2" xfId="0" applyFill="1" applyBorder="1" applyAlignment="1">
      <alignment horizontal="center" wrapText="1"/>
    </xf>
    <xf numFmtId="0" fontId="0" fillId="4" borderId="4" xfId="0" applyFill="1" applyBorder="1" applyAlignment="1">
      <alignment horizontal="left" vertical="center" wrapText="1"/>
    </xf>
    <xf numFmtId="0" fontId="4" fillId="4"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xf>
    <xf numFmtId="2" fontId="0" fillId="4" borderId="4" xfId="0" applyNumberFormat="1" applyFill="1" applyBorder="1" applyAlignment="1">
      <alignment horizontal="left" vertical="center" wrapText="1"/>
    </xf>
    <xf numFmtId="0" fontId="0" fillId="0" borderId="2" xfId="0" applyFill="1" applyBorder="1" applyAlignment="1">
      <alignment horizontal="center" vertical="center"/>
    </xf>
    <xf numFmtId="0" fontId="4" fillId="0" borderId="2" xfId="0" applyFont="1" applyFill="1" applyBorder="1" applyAlignment="1">
      <alignment horizontal="center" vertical="center"/>
    </xf>
    <xf numFmtId="0" fontId="0" fillId="0" borderId="1" xfId="0" applyBorder="1" applyAlignment="1">
      <alignment horizontal="left"/>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0" borderId="3"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center" vertical="center"/>
    </xf>
    <xf numFmtId="0" fontId="7" fillId="0" borderId="3" xfId="0" applyFont="1" applyBorder="1" applyAlignment="1">
      <alignment horizontal="center" vertical="center" wrapText="1"/>
    </xf>
    <xf numFmtId="0" fontId="0" fillId="0" borderId="6"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4" fillId="0" borderId="2" xfId="0" applyFont="1" applyFill="1" applyBorder="1" applyAlignment="1">
      <alignment horizontal="center"/>
    </xf>
    <xf numFmtId="0" fontId="6" fillId="2" borderId="2" xfId="0" applyFont="1" applyFill="1" applyBorder="1" applyAlignment="1">
      <alignment horizontal="center" vertical="center"/>
    </xf>
    <xf numFmtId="0" fontId="0" fillId="2" borderId="2" xfId="0" applyFill="1" applyBorder="1" applyAlignment="1">
      <alignment horizontal="left" vertical="center" wrapText="1"/>
    </xf>
    <xf numFmtId="0" fontId="0" fillId="2" borderId="2" xfId="0" applyFill="1" applyBorder="1" applyAlignment="1">
      <alignment horizontal="center" wrapText="1"/>
    </xf>
    <xf numFmtId="0" fontId="0" fillId="2" borderId="2" xfId="0" applyFill="1" applyBorder="1" applyAlignment="1">
      <alignment horizontal="center"/>
    </xf>
    <xf numFmtId="0" fontId="6" fillId="0" borderId="2" xfId="0" applyFont="1" applyFill="1" applyBorder="1" applyAlignment="1">
      <alignment horizontal="center" vertical="center"/>
    </xf>
    <xf numFmtId="4" fontId="0" fillId="0" borderId="4" xfId="0" applyNumberFormat="1" applyBorder="1" applyAlignment="1">
      <alignment horizontal="center" vertical="center" wrapText="1"/>
    </xf>
    <xf numFmtId="4" fontId="0" fillId="3" borderId="4" xfId="0" applyNumberFormat="1" applyFill="1" applyBorder="1" applyAlignment="1">
      <alignment horizontal="center" vertical="center"/>
    </xf>
    <xf numFmtId="0" fontId="0" fillId="0" borderId="4" xfId="0" applyBorder="1" applyAlignment="1">
      <alignment horizontal="center" wrapText="1"/>
    </xf>
    <xf numFmtId="38" fontId="0" fillId="0" borderId="4" xfId="0" applyNumberFormat="1" applyBorder="1" applyAlignment="1">
      <alignment horizontal="center" vertical="center"/>
    </xf>
    <xf numFmtId="0" fontId="7" fillId="0" borderId="2" xfId="0" applyFont="1" applyBorder="1" applyAlignment="1">
      <alignment horizontal="center" vertical="center" wrapText="1"/>
    </xf>
    <xf numFmtId="0" fontId="0" fillId="0" borderId="2" xfId="0" applyBorder="1" applyAlignment="1">
      <alignment horizontal="center" vertical="center" wrapText="1"/>
    </xf>
    <xf numFmtId="0" fontId="6" fillId="2" borderId="2" xfId="0" applyFont="1" applyFill="1" applyBorder="1" applyAlignment="1">
      <alignment horizontal="left" vertical="center" wrapText="1"/>
    </xf>
    <xf numFmtId="0" fontId="0" fillId="2" borderId="4" xfId="0" applyFill="1" applyBorder="1" applyAlignment="1">
      <alignment horizontal="center"/>
    </xf>
    <xf numFmtId="0" fontId="0" fillId="2" borderId="4" xfId="0" applyFill="1" applyBorder="1" applyAlignment="1">
      <alignment horizontal="center" vertical="center" wrapText="1"/>
    </xf>
    <xf numFmtId="38" fontId="0" fillId="4" borderId="4" xfId="0" applyNumberFormat="1" applyFill="1" applyBorder="1" applyAlignment="1">
      <alignment horizontal="center" vertical="center"/>
    </xf>
    <xf numFmtId="0" fontId="0" fillId="0" borderId="0" xfId="0" applyFill="1"/>
    <xf numFmtId="0" fontId="0" fillId="0" borderId="0" xfId="0" applyAlignment="1">
      <alignment wrapText="1"/>
    </xf>
    <xf numFmtId="38" fontId="0" fillId="0" borderId="4" xfId="0" applyNumberFormat="1" applyFill="1" applyBorder="1" applyAlignment="1">
      <alignment horizontal="center"/>
    </xf>
    <xf numFmtId="0" fontId="0" fillId="0" borderId="4" xfId="0" applyNumberFormat="1" applyBorder="1" applyAlignment="1">
      <alignment horizontal="left" vertical="center" wrapText="1"/>
    </xf>
    <xf numFmtId="8" fontId="1" fillId="0" borderId="2" xfId="0" applyNumberFormat="1" applyFont="1" applyBorder="1" applyAlignment="1">
      <alignment horizontal="center"/>
    </xf>
    <xf numFmtId="0" fontId="0" fillId="0" borderId="7" xfId="0" applyBorder="1" applyAlignment="1">
      <alignment horizontal="center"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7"/>
  <sheetViews>
    <sheetView tabSelected="1" topLeftCell="A28" zoomScaleNormal="100" workbookViewId="0">
      <selection activeCell="J39" sqref="J39"/>
    </sheetView>
  </sheetViews>
  <sheetFormatPr defaultRowHeight="15" x14ac:dyDescent="0.25"/>
  <cols>
    <col min="1" max="1" width="4.85546875" customWidth="1"/>
    <col min="2" max="2" width="15.28515625" style="18" customWidth="1"/>
    <col min="3" max="3" width="6.140625" style="18" customWidth="1"/>
    <col min="4" max="4" width="32.140625" style="18" customWidth="1"/>
    <col min="5" max="5" width="36.85546875" style="18" customWidth="1"/>
    <col min="6" max="6" width="14.7109375" style="18" customWidth="1"/>
    <col min="7" max="7" width="12.42578125" style="18" customWidth="1"/>
    <col min="8" max="8" width="15.42578125" style="18" customWidth="1"/>
    <col min="9" max="9" width="11.7109375" style="18" customWidth="1"/>
    <col min="10" max="10" width="17.7109375" style="18" customWidth="1"/>
    <col min="11" max="11" width="14.7109375" style="18" customWidth="1"/>
    <col min="12" max="12" width="31.7109375" style="18" customWidth="1"/>
    <col min="13" max="13" width="22.42578125" customWidth="1"/>
  </cols>
  <sheetData>
    <row r="2" spans="2:12" x14ac:dyDescent="0.25">
      <c r="B2" s="53" t="s">
        <v>0</v>
      </c>
      <c r="C2" s="53"/>
      <c r="D2" s="53"/>
      <c r="E2" s="53"/>
      <c r="F2" s="53"/>
      <c r="G2" s="53"/>
      <c r="H2" s="53"/>
      <c r="I2" s="53"/>
      <c r="J2" s="53"/>
      <c r="K2" s="53"/>
      <c r="L2" s="53"/>
    </row>
    <row r="3" spans="2:12" ht="30" x14ac:dyDescent="0.25">
      <c r="B3" s="7"/>
      <c r="C3" s="8" t="s">
        <v>1</v>
      </c>
      <c r="D3" s="8" t="s">
        <v>2</v>
      </c>
      <c r="E3" s="8" t="s">
        <v>3</v>
      </c>
      <c r="F3" s="8" t="s">
        <v>4</v>
      </c>
      <c r="G3" s="8" t="s">
        <v>5</v>
      </c>
      <c r="H3" s="54" t="s">
        <v>6</v>
      </c>
      <c r="I3" s="55"/>
      <c r="J3" s="55"/>
      <c r="K3" s="1" t="s">
        <v>129</v>
      </c>
      <c r="L3" s="8" t="s">
        <v>7</v>
      </c>
    </row>
    <row r="4" spans="2:12" x14ac:dyDescent="0.25">
      <c r="B4" s="9"/>
      <c r="C4" s="10"/>
      <c r="D4" s="10"/>
      <c r="E4" s="10"/>
      <c r="F4" s="11"/>
      <c r="G4" s="11"/>
      <c r="H4" s="2" t="s">
        <v>8</v>
      </c>
      <c r="I4" s="3" t="s">
        <v>9</v>
      </c>
      <c r="J4" s="3" t="s">
        <v>10</v>
      </c>
      <c r="K4" s="4"/>
      <c r="L4" s="11"/>
    </row>
    <row r="5" spans="2:12" ht="30" x14ac:dyDescent="0.25">
      <c r="B5" s="59" t="s">
        <v>86</v>
      </c>
      <c r="C5" s="5">
        <v>1</v>
      </c>
      <c r="D5" s="24" t="s">
        <v>12</v>
      </c>
      <c r="E5" s="24" t="s">
        <v>13</v>
      </c>
      <c r="F5" s="13">
        <v>0</v>
      </c>
      <c r="G5" s="13" t="s">
        <v>14</v>
      </c>
      <c r="H5" s="13" t="s">
        <v>83</v>
      </c>
      <c r="I5" s="13" t="s">
        <v>36</v>
      </c>
      <c r="J5" s="13" t="s">
        <v>37</v>
      </c>
      <c r="K5" s="14" t="s">
        <v>21</v>
      </c>
      <c r="L5" s="6" t="s">
        <v>15</v>
      </c>
    </row>
    <row r="6" spans="2:12" ht="45" x14ac:dyDescent="0.25">
      <c r="B6" s="63"/>
      <c r="C6" s="5">
        <v>2</v>
      </c>
      <c r="D6" s="24" t="s">
        <v>103</v>
      </c>
      <c r="E6" s="24" t="s">
        <v>16</v>
      </c>
      <c r="F6" s="13">
        <v>0</v>
      </c>
      <c r="G6" s="13" t="s">
        <v>14</v>
      </c>
      <c r="H6" s="13" t="s">
        <v>83</v>
      </c>
      <c r="I6" s="13" t="s">
        <v>36</v>
      </c>
      <c r="J6" s="13" t="s">
        <v>82</v>
      </c>
      <c r="K6" s="14" t="s">
        <v>21</v>
      </c>
      <c r="L6" s="6" t="s">
        <v>15</v>
      </c>
    </row>
    <row r="7" spans="2:12" ht="30" x14ac:dyDescent="0.25">
      <c r="B7" s="63"/>
      <c r="C7" s="5">
        <v>3</v>
      </c>
      <c r="D7" s="24" t="s">
        <v>104</v>
      </c>
      <c r="E7" s="24" t="s">
        <v>17</v>
      </c>
      <c r="F7" s="13">
        <v>0</v>
      </c>
      <c r="G7" s="13" t="s">
        <v>14</v>
      </c>
      <c r="H7" s="13" t="s">
        <v>83</v>
      </c>
      <c r="I7" s="13" t="s">
        <v>56</v>
      </c>
      <c r="J7" s="13" t="s">
        <v>84</v>
      </c>
      <c r="K7" s="14" t="s">
        <v>21</v>
      </c>
      <c r="L7" s="16" t="s">
        <v>89</v>
      </c>
    </row>
    <row r="8" spans="2:12" ht="30" x14ac:dyDescent="0.25">
      <c r="B8" s="63"/>
      <c r="C8" s="5">
        <v>4</v>
      </c>
      <c r="D8" s="24" t="s">
        <v>105</v>
      </c>
      <c r="E8" s="25" t="s">
        <v>18</v>
      </c>
      <c r="F8" s="13">
        <v>0</v>
      </c>
      <c r="G8" s="13" t="s">
        <v>14</v>
      </c>
      <c r="H8" s="13" t="s">
        <v>45</v>
      </c>
      <c r="I8" s="13" t="s">
        <v>36</v>
      </c>
      <c r="J8" s="13" t="s">
        <v>38</v>
      </c>
      <c r="K8" s="72" t="s">
        <v>130</v>
      </c>
      <c r="L8" s="16" t="s">
        <v>90</v>
      </c>
    </row>
    <row r="9" spans="2:12" ht="45" x14ac:dyDescent="0.25">
      <c r="B9" s="63"/>
      <c r="C9" s="5">
        <v>5</v>
      </c>
      <c r="D9" s="29" t="s">
        <v>102</v>
      </c>
      <c r="E9" s="25" t="s">
        <v>92</v>
      </c>
      <c r="F9" s="13">
        <v>0</v>
      </c>
      <c r="G9" s="13" t="s">
        <v>14</v>
      </c>
      <c r="H9" s="13" t="s">
        <v>45</v>
      </c>
      <c r="I9" s="64" t="s">
        <v>96</v>
      </c>
      <c r="J9" s="19" t="s">
        <v>95</v>
      </c>
      <c r="K9" s="14" t="s">
        <v>93</v>
      </c>
      <c r="L9" s="16" t="s">
        <v>97</v>
      </c>
    </row>
    <row r="10" spans="2:12" ht="30" x14ac:dyDescent="0.25">
      <c r="B10" s="60"/>
      <c r="C10" s="65">
        <v>6</v>
      </c>
      <c r="D10" s="66" t="s">
        <v>107</v>
      </c>
      <c r="E10" s="76" t="s">
        <v>106</v>
      </c>
      <c r="F10" s="68">
        <v>0</v>
      </c>
      <c r="G10" s="68" t="s">
        <v>14</v>
      </c>
      <c r="H10" s="38" t="s">
        <v>45</v>
      </c>
      <c r="I10" s="39" t="s">
        <v>46</v>
      </c>
      <c r="J10" s="67" t="s">
        <v>99</v>
      </c>
      <c r="K10" s="77" t="s">
        <v>98</v>
      </c>
      <c r="L10" s="78" t="s">
        <v>94</v>
      </c>
    </row>
    <row r="11" spans="2:12" ht="78" customHeight="1" x14ac:dyDescent="0.25">
      <c r="B11" s="57" t="s">
        <v>11</v>
      </c>
      <c r="C11" s="5">
        <v>1</v>
      </c>
      <c r="D11" s="24" t="s">
        <v>108</v>
      </c>
      <c r="E11" s="26" t="s">
        <v>20</v>
      </c>
      <c r="F11" s="15">
        <v>6.33</v>
      </c>
      <c r="G11" s="15" t="s">
        <v>14</v>
      </c>
      <c r="H11" s="15" t="s">
        <v>45</v>
      </c>
      <c r="I11" s="15" t="s">
        <v>47</v>
      </c>
      <c r="J11" s="19" t="s">
        <v>40</v>
      </c>
      <c r="K11" s="73">
        <f>2000000/305</f>
        <v>6557.377049180328</v>
      </c>
      <c r="L11" s="21" t="s">
        <v>73</v>
      </c>
    </row>
    <row r="12" spans="2:12" ht="78" customHeight="1" x14ac:dyDescent="0.25">
      <c r="B12" s="62"/>
      <c r="C12" s="5">
        <v>2</v>
      </c>
      <c r="D12" s="24" t="s">
        <v>109</v>
      </c>
      <c r="E12" s="26" t="s">
        <v>51</v>
      </c>
      <c r="F12" s="15">
        <v>0</v>
      </c>
      <c r="G12" s="15" t="s">
        <v>14</v>
      </c>
      <c r="H12" s="51" t="s">
        <v>45</v>
      </c>
      <c r="I12" s="52" t="s">
        <v>52</v>
      </c>
      <c r="J12" s="19" t="s">
        <v>40</v>
      </c>
      <c r="K12" s="34" t="s">
        <v>21</v>
      </c>
      <c r="L12" s="16" t="s">
        <v>53</v>
      </c>
    </row>
    <row r="13" spans="2:12" ht="117" customHeight="1" x14ac:dyDescent="0.25">
      <c r="B13" s="62"/>
      <c r="C13" s="5">
        <v>3</v>
      </c>
      <c r="D13" s="24" t="s">
        <v>110</v>
      </c>
      <c r="E13" s="26" t="s">
        <v>111</v>
      </c>
      <c r="F13" s="15">
        <v>35.44</v>
      </c>
      <c r="G13" s="15" t="s">
        <v>14</v>
      </c>
      <c r="H13" s="15" t="s">
        <v>45</v>
      </c>
      <c r="I13" s="37" t="s">
        <v>48</v>
      </c>
      <c r="J13" s="12" t="s">
        <v>41</v>
      </c>
      <c r="K13" s="73">
        <v>12000</v>
      </c>
      <c r="L13" s="20" t="s">
        <v>135</v>
      </c>
    </row>
    <row r="14" spans="2:12" ht="117.75" customHeight="1" x14ac:dyDescent="0.25">
      <c r="B14" s="62"/>
      <c r="C14" s="5">
        <v>4</v>
      </c>
      <c r="D14" s="30" t="s">
        <v>112</v>
      </c>
      <c r="E14" s="23" t="s">
        <v>58</v>
      </c>
      <c r="F14" s="15">
        <v>11.4</v>
      </c>
      <c r="G14" s="15" t="s">
        <v>33</v>
      </c>
      <c r="H14" s="15" t="s">
        <v>36</v>
      </c>
      <c r="I14" s="15" t="s">
        <v>42</v>
      </c>
      <c r="J14" s="12" t="s">
        <v>41</v>
      </c>
      <c r="K14" s="6" t="s">
        <v>21</v>
      </c>
      <c r="L14" s="22" t="s">
        <v>59</v>
      </c>
    </row>
    <row r="15" spans="2:12" ht="51.75" customHeight="1" x14ac:dyDescent="0.25">
      <c r="B15" s="62"/>
      <c r="C15" s="5">
        <v>5</v>
      </c>
      <c r="D15" s="24" t="s">
        <v>113</v>
      </c>
      <c r="E15" s="26" t="s">
        <v>32</v>
      </c>
      <c r="F15" s="15">
        <v>0</v>
      </c>
      <c r="G15" s="15" t="s">
        <v>14</v>
      </c>
      <c r="H15" s="15" t="s">
        <v>55</v>
      </c>
      <c r="I15" s="15" t="s">
        <v>70</v>
      </c>
      <c r="J15" s="12" t="s">
        <v>68</v>
      </c>
      <c r="K15" s="70">
        <f>1500 + (42000/305)</f>
        <v>1637.704918032787</v>
      </c>
      <c r="L15" s="16" t="s">
        <v>69</v>
      </c>
    </row>
    <row r="16" spans="2:12" ht="51.75" customHeight="1" x14ac:dyDescent="0.25">
      <c r="B16" s="62"/>
      <c r="C16" s="5">
        <v>6</v>
      </c>
      <c r="D16" s="24" t="s">
        <v>114</v>
      </c>
      <c r="E16" s="26" t="s">
        <v>74</v>
      </c>
      <c r="F16" s="15">
        <v>0</v>
      </c>
      <c r="G16" s="15" t="s">
        <v>14</v>
      </c>
      <c r="H16" s="15" t="s">
        <v>45</v>
      </c>
      <c r="I16" s="15" t="s">
        <v>44</v>
      </c>
      <c r="J16" s="12" t="s">
        <v>115</v>
      </c>
      <c r="K16" s="6" t="s">
        <v>21</v>
      </c>
      <c r="L16" s="16"/>
    </row>
    <row r="17" spans="2:12" ht="88.5" customHeight="1" x14ac:dyDescent="0.25">
      <c r="B17" s="62"/>
      <c r="C17" s="5">
        <v>7</v>
      </c>
      <c r="D17" s="24" t="s">
        <v>22</v>
      </c>
      <c r="E17" s="27" t="s">
        <v>23</v>
      </c>
      <c r="F17" s="15">
        <v>0</v>
      </c>
      <c r="G17" s="15" t="s">
        <v>14</v>
      </c>
      <c r="H17" s="15" t="s">
        <v>45</v>
      </c>
      <c r="I17" s="15" t="s">
        <v>48</v>
      </c>
      <c r="J17" s="12" t="s">
        <v>41</v>
      </c>
      <c r="K17" s="73">
        <v>12000</v>
      </c>
      <c r="L17" s="83" t="s">
        <v>137</v>
      </c>
    </row>
    <row r="18" spans="2:12" ht="82.5" customHeight="1" x14ac:dyDescent="0.25">
      <c r="B18" s="58"/>
      <c r="C18" s="69">
        <v>8</v>
      </c>
      <c r="D18" s="31" t="s">
        <v>118</v>
      </c>
      <c r="E18" s="26" t="s">
        <v>117</v>
      </c>
      <c r="F18" s="15">
        <v>15</v>
      </c>
      <c r="G18" s="15" t="s">
        <v>14</v>
      </c>
      <c r="H18" s="51" t="s">
        <v>45</v>
      </c>
      <c r="I18" s="52" t="s">
        <v>119</v>
      </c>
      <c r="J18" s="12" t="s">
        <v>41</v>
      </c>
      <c r="K18" s="73" t="s">
        <v>21</v>
      </c>
      <c r="L18" s="6" t="s">
        <v>87</v>
      </c>
    </row>
    <row r="19" spans="2:12" ht="45" x14ac:dyDescent="0.25">
      <c r="B19" s="56" t="s">
        <v>24</v>
      </c>
      <c r="C19" s="5">
        <v>1</v>
      </c>
      <c r="D19" s="24" t="s">
        <v>116</v>
      </c>
      <c r="E19" s="26" t="s">
        <v>49</v>
      </c>
      <c r="F19" s="15">
        <v>0</v>
      </c>
      <c r="G19" s="15" t="s">
        <v>14</v>
      </c>
      <c r="H19" s="38" t="s">
        <v>45</v>
      </c>
      <c r="I19" s="39" t="s">
        <v>50</v>
      </c>
      <c r="J19" s="12" t="s">
        <v>41</v>
      </c>
      <c r="K19" s="73">
        <v>14000</v>
      </c>
      <c r="L19" s="6" t="s">
        <v>63</v>
      </c>
    </row>
    <row r="20" spans="2:12" ht="45" x14ac:dyDescent="0.25">
      <c r="B20" s="62"/>
      <c r="C20" s="5">
        <v>2</v>
      </c>
      <c r="D20" s="24" t="s">
        <v>120</v>
      </c>
      <c r="E20" s="26" t="s">
        <v>25</v>
      </c>
      <c r="F20" s="15">
        <v>0</v>
      </c>
      <c r="G20" s="15" t="s">
        <v>14</v>
      </c>
      <c r="H20" s="38" t="s">
        <v>45</v>
      </c>
      <c r="I20" s="39" t="s">
        <v>50</v>
      </c>
      <c r="J20" s="12" t="s">
        <v>41</v>
      </c>
      <c r="K20" s="71">
        <f>450000/305</f>
        <v>1475.4098360655737</v>
      </c>
      <c r="L20" s="16" t="s">
        <v>72</v>
      </c>
    </row>
    <row r="21" spans="2:12" ht="90" x14ac:dyDescent="0.25">
      <c r="B21" s="62"/>
      <c r="C21" s="5">
        <v>3</v>
      </c>
      <c r="D21" s="24" t="s">
        <v>121</v>
      </c>
      <c r="E21" s="26" t="s">
        <v>26</v>
      </c>
      <c r="F21" s="15">
        <v>0</v>
      </c>
      <c r="G21" s="15" t="s">
        <v>14</v>
      </c>
      <c r="H21" s="38" t="s">
        <v>45</v>
      </c>
      <c r="I21" s="39" t="s">
        <v>50</v>
      </c>
      <c r="J21" s="12" t="s">
        <v>41</v>
      </c>
      <c r="K21" s="73">
        <v>2500</v>
      </c>
      <c r="L21" s="16" t="s">
        <v>62</v>
      </c>
    </row>
    <row r="22" spans="2:12" ht="45" x14ac:dyDescent="0.25">
      <c r="B22" s="62"/>
      <c r="C22" s="5">
        <v>4</v>
      </c>
      <c r="D22" s="24" t="s">
        <v>122</v>
      </c>
      <c r="E22" s="26" t="s">
        <v>49</v>
      </c>
      <c r="F22" s="15">
        <v>0</v>
      </c>
      <c r="G22" s="15" t="s">
        <v>14</v>
      </c>
      <c r="H22" s="38" t="s">
        <v>45</v>
      </c>
      <c r="I22" s="39" t="s">
        <v>50</v>
      </c>
      <c r="J22" s="12" t="s">
        <v>41</v>
      </c>
      <c r="K22" s="73">
        <v>12000</v>
      </c>
      <c r="L22" s="6" t="s">
        <v>54</v>
      </c>
    </row>
    <row r="23" spans="2:12" ht="75" x14ac:dyDescent="0.25">
      <c r="B23" s="62"/>
      <c r="C23" s="5">
        <v>5</v>
      </c>
      <c r="D23" s="24" t="s">
        <v>60</v>
      </c>
      <c r="E23" s="25" t="s">
        <v>65</v>
      </c>
      <c r="F23" s="15">
        <v>0</v>
      </c>
      <c r="G23" s="15" t="s">
        <v>14</v>
      </c>
      <c r="H23" s="38" t="s">
        <v>45</v>
      </c>
      <c r="I23" s="39" t="s">
        <v>50</v>
      </c>
      <c r="J23" s="12" t="s">
        <v>41</v>
      </c>
      <c r="K23" s="73">
        <v>10000</v>
      </c>
      <c r="L23" s="16" t="s">
        <v>30</v>
      </c>
    </row>
    <row r="24" spans="2:12" ht="60" x14ac:dyDescent="0.25">
      <c r="B24" s="62"/>
      <c r="C24" s="5">
        <v>6</v>
      </c>
      <c r="D24" s="24" t="s">
        <v>123</v>
      </c>
      <c r="E24" s="26" t="s">
        <v>76</v>
      </c>
      <c r="F24" s="15">
        <v>0</v>
      </c>
      <c r="G24" s="15" t="s">
        <v>14</v>
      </c>
      <c r="H24" s="38" t="s">
        <v>45</v>
      </c>
      <c r="I24" s="39" t="s">
        <v>50</v>
      </c>
      <c r="J24" s="12" t="s">
        <v>41</v>
      </c>
      <c r="K24" s="82">
        <f>4*570</f>
        <v>2280</v>
      </c>
      <c r="L24" s="16" t="s">
        <v>77</v>
      </c>
    </row>
    <row r="25" spans="2:12" ht="75" x14ac:dyDescent="0.25">
      <c r="B25" s="62"/>
      <c r="C25" s="5">
        <v>7</v>
      </c>
      <c r="D25" s="30" t="s">
        <v>125</v>
      </c>
      <c r="E25" s="23" t="s">
        <v>124</v>
      </c>
      <c r="F25" s="15">
        <v>5.0599999999999996</v>
      </c>
      <c r="G25" s="15" t="s">
        <v>14</v>
      </c>
      <c r="H25" s="38" t="s">
        <v>45</v>
      </c>
      <c r="I25" s="39" t="s">
        <v>46</v>
      </c>
      <c r="J25" s="19" t="s">
        <v>41</v>
      </c>
      <c r="K25" s="73">
        <v>9000</v>
      </c>
      <c r="L25" s="17" t="s">
        <v>63</v>
      </c>
    </row>
    <row r="26" spans="2:12" ht="45" x14ac:dyDescent="0.25">
      <c r="B26" s="62"/>
      <c r="C26" s="5">
        <v>8</v>
      </c>
      <c r="D26" s="32" t="s">
        <v>126</v>
      </c>
      <c r="E26" s="28" t="s">
        <v>67</v>
      </c>
      <c r="F26" s="15">
        <v>0</v>
      </c>
      <c r="G26" s="15" t="s">
        <v>14</v>
      </c>
      <c r="H26" s="38" t="s">
        <v>45</v>
      </c>
      <c r="I26" s="39" t="s">
        <v>46</v>
      </c>
      <c r="J26" s="12" t="s">
        <v>66</v>
      </c>
      <c r="K26" s="35">
        <v>11358.71</v>
      </c>
      <c r="L26" s="15" t="s">
        <v>71</v>
      </c>
    </row>
    <row r="27" spans="2:12" ht="45" x14ac:dyDescent="0.25">
      <c r="B27" s="74" t="s">
        <v>128</v>
      </c>
      <c r="C27" s="5">
        <v>1</v>
      </c>
      <c r="D27" s="42" t="s">
        <v>127</v>
      </c>
      <c r="E27" s="43" t="s">
        <v>80</v>
      </c>
      <c r="F27" s="40" t="s">
        <v>14</v>
      </c>
      <c r="G27" s="40" t="s">
        <v>14</v>
      </c>
      <c r="H27" s="40" t="s">
        <v>45</v>
      </c>
      <c r="I27" s="40" t="s">
        <v>47</v>
      </c>
      <c r="J27" s="44" t="s">
        <v>41</v>
      </c>
      <c r="K27" s="79">
        <f>1000000/305</f>
        <v>3278.688524590164</v>
      </c>
      <c r="L27" s="50" t="s">
        <v>39</v>
      </c>
    </row>
    <row r="28" spans="2:12" ht="60" x14ac:dyDescent="0.25">
      <c r="B28" s="75"/>
      <c r="C28" s="5">
        <v>2</v>
      </c>
      <c r="D28" s="42" t="s">
        <v>79</v>
      </c>
      <c r="E28" s="43" t="s">
        <v>19</v>
      </c>
      <c r="F28" s="40">
        <v>5.0599999999999996</v>
      </c>
      <c r="G28" s="40" t="s">
        <v>14</v>
      </c>
      <c r="H28" s="40" t="s">
        <v>36</v>
      </c>
      <c r="I28" s="40" t="s">
        <v>47</v>
      </c>
      <c r="J28" s="44" t="s">
        <v>41</v>
      </c>
      <c r="K28" s="49" t="s">
        <v>21</v>
      </c>
      <c r="L28" s="45" t="s">
        <v>57</v>
      </c>
    </row>
    <row r="29" spans="2:12" ht="45" x14ac:dyDescent="0.25">
      <c r="B29" s="75"/>
      <c r="C29" s="5">
        <v>3</v>
      </c>
      <c r="D29" s="46" t="s">
        <v>35</v>
      </c>
      <c r="E29" s="47" t="s">
        <v>34</v>
      </c>
      <c r="F29" s="40">
        <v>8.86</v>
      </c>
      <c r="G29" s="40" t="s">
        <v>33</v>
      </c>
      <c r="H29" s="40" t="s">
        <v>43</v>
      </c>
      <c r="I29" s="40" t="s">
        <v>47</v>
      </c>
      <c r="J29" s="48" t="s">
        <v>41</v>
      </c>
      <c r="K29" s="49" t="s">
        <v>21</v>
      </c>
      <c r="L29" s="50" t="s">
        <v>39</v>
      </c>
    </row>
    <row r="30" spans="2:12" ht="45" x14ac:dyDescent="0.25">
      <c r="B30" s="75"/>
      <c r="C30" s="5">
        <v>4</v>
      </c>
      <c r="D30" s="46" t="s">
        <v>78</v>
      </c>
      <c r="E30" s="47" t="s">
        <v>85</v>
      </c>
      <c r="F30" s="40">
        <v>7.6</v>
      </c>
      <c r="G30" s="40" t="s">
        <v>14</v>
      </c>
      <c r="H30" s="40" t="s">
        <v>45</v>
      </c>
      <c r="I30" s="40" t="s">
        <v>47</v>
      </c>
      <c r="J30" s="44" t="s">
        <v>41</v>
      </c>
      <c r="K30" s="49" t="s">
        <v>21</v>
      </c>
      <c r="L30" s="41" t="s">
        <v>39</v>
      </c>
    </row>
    <row r="31" spans="2:12" ht="60" x14ac:dyDescent="0.25">
      <c r="B31" s="59" t="s">
        <v>27</v>
      </c>
      <c r="C31" s="5">
        <v>1</v>
      </c>
      <c r="D31" s="33" t="s">
        <v>28</v>
      </c>
      <c r="E31" s="26" t="s">
        <v>29</v>
      </c>
      <c r="F31" s="15">
        <v>0</v>
      </c>
      <c r="G31" s="15" t="s">
        <v>14</v>
      </c>
      <c r="H31" s="51" t="s">
        <v>81</v>
      </c>
      <c r="I31" s="51" t="s">
        <v>47</v>
      </c>
      <c r="J31" s="12" t="s">
        <v>41</v>
      </c>
      <c r="K31" s="6" t="s">
        <v>21</v>
      </c>
      <c r="L31" s="36" t="s">
        <v>64</v>
      </c>
    </row>
    <row r="32" spans="2:12" ht="120" x14ac:dyDescent="0.25">
      <c r="B32" s="61"/>
      <c r="C32" s="5">
        <v>2</v>
      </c>
      <c r="D32" s="24" t="s">
        <v>75</v>
      </c>
      <c r="E32" s="26" t="s">
        <v>31</v>
      </c>
      <c r="F32" s="15">
        <v>0</v>
      </c>
      <c r="G32" s="15" t="s">
        <v>14</v>
      </c>
      <c r="H32" s="51" t="s">
        <v>42</v>
      </c>
      <c r="I32" s="52" t="s">
        <v>46</v>
      </c>
      <c r="J32" s="12" t="s">
        <v>41</v>
      </c>
      <c r="K32" s="73">
        <v>6000</v>
      </c>
      <c r="L32" s="16" t="s">
        <v>61</v>
      </c>
    </row>
    <row r="33" spans="2:13" ht="45" x14ac:dyDescent="0.25">
      <c r="B33" s="61"/>
      <c r="C33" s="5">
        <v>3</v>
      </c>
      <c r="D33" s="24" t="s">
        <v>100</v>
      </c>
      <c r="E33" s="26" t="s">
        <v>91</v>
      </c>
      <c r="F33" s="15">
        <v>0</v>
      </c>
      <c r="G33" s="15" t="s">
        <v>14</v>
      </c>
      <c r="H33" s="51" t="s">
        <v>131</v>
      </c>
      <c r="I33" s="52" t="s">
        <v>46</v>
      </c>
      <c r="J33" s="12" t="s">
        <v>132</v>
      </c>
      <c r="K33" s="73">
        <v>200000</v>
      </c>
      <c r="L33" s="16" t="s">
        <v>133</v>
      </c>
    </row>
    <row r="34" spans="2:13" s="80" customFormat="1" ht="48.75" customHeight="1" x14ac:dyDescent="0.25">
      <c r="B34" s="60"/>
      <c r="C34" s="38">
        <v>4</v>
      </c>
      <c r="D34" s="66" t="s">
        <v>101</v>
      </c>
      <c r="E34" s="67" t="s">
        <v>88</v>
      </c>
      <c r="F34" s="38">
        <v>0</v>
      </c>
      <c r="G34" s="38" t="s">
        <v>14</v>
      </c>
      <c r="H34" s="68"/>
      <c r="I34" s="68"/>
      <c r="J34" s="68"/>
      <c r="K34" s="68"/>
      <c r="L34" s="67" t="s">
        <v>134</v>
      </c>
    </row>
    <row r="35" spans="2:13" ht="70.5" customHeight="1" x14ac:dyDescent="0.25">
      <c r="F35" s="18">
        <f>SUM(F5:F33)</f>
        <v>94.749999999999986</v>
      </c>
      <c r="H35" s="85" t="s">
        <v>138</v>
      </c>
      <c r="I35" s="86"/>
      <c r="J35" s="86"/>
      <c r="K35" s="84">
        <f>L35+K11+K15+K19+K20+K21+K22+K23+K25+K26+K27+K32+K24+K17+K13+K33</f>
        <v>304087.89032786887</v>
      </c>
      <c r="M35" s="81"/>
    </row>
    <row r="36" spans="2:13" x14ac:dyDescent="0.25">
      <c r="K36" s="84">
        <f>K35-K33</f>
        <v>104087.89032786887</v>
      </c>
      <c r="L36" s="18" t="s">
        <v>136</v>
      </c>
    </row>
    <row r="37" spans="2:13" x14ac:dyDescent="0.25">
      <c r="K37" s="84">
        <f>K36-K17-K13</f>
        <v>80087.890327868867</v>
      </c>
      <c r="L37" s="18" t="s">
        <v>139</v>
      </c>
    </row>
  </sheetData>
  <mergeCells count="8">
    <mergeCell ref="H35:J35"/>
    <mergeCell ref="B2:L2"/>
    <mergeCell ref="H3:J3"/>
    <mergeCell ref="B31:B34"/>
    <mergeCell ref="B11:B18"/>
    <mergeCell ref="B5:B10"/>
    <mergeCell ref="B19:B26"/>
    <mergeCell ref="B27:B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 Cadence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Adeleke, Oluseyi O SPDC-UPO/G/PNES1</dc:creator>
  <cp:lastModifiedBy>Adeleke, Oluseyi O SPDC-UPO/G/PNES1</cp:lastModifiedBy>
  <cp:lastPrinted>2017-11-09T08:30:41Z</cp:lastPrinted>
  <dcterms:created xsi:type="dcterms:W3CDTF">2017-11-07T15:06:23Z</dcterms:created>
  <dcterms:modified xsi:type="dcterms:W3CDTF">2017-11-15T13:07:57Z</dcterms:modified>
</cp:coreProperties>
</file>