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8BD02559-2E0F-40CE-BE7F-C2E8F044A5D8}" xr6:coauthVersionLast="41" xr6:coauthVersionMax="41" xr10:uidLastSave="{00000000-0000-0000-0000-000000000000}"/>
  <bookViews>
    <workbookView xWindow="-110" yWindow="-110" windowWidth="19420" windowHeight="10420" xr2:uid="{FF9B8E57-B727-43BB-A63A-A8696AA40007}"/>
  </bookViews>
  <sheets>
    <sheet name="FCF" sheetId="1" r:id="rId1"/>
    <sheet name="Detail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31" i="1" l="1"/>
  <c r="F31" i="1" l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<sst xmlns="http://schemas.openxmlformats.org/spreadsheetml/2006/main" count="67" uniqueCount="35">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</sst>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168" fontId="0" fillId="4" borderId="1" xfId="2" applyNumberFormat="1" applyFont="1" applyFill="1" applyBorder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74878</xdr:colOff>
      <xdr:row>28</xdr:row>
      <xdr:rowOff>180309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977DD2-4DEE-457B-B940-5DB1F9F0F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571428" cy="53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2"/>
  <sheetViews>
    <sheetView tabSelected="1" topLeftCell="F1" zoomScale="85" zoomScaleNormal="85" workbookViewId="0">
      <selection activeCell="K8" sqref="K8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v>31</v>
      </c>
      <c r="E7" s="7" t="s">
        <v>9</v>
      </c>
      <c r="F7" s="11">
        <v>31</v>
      </c>
      <c r="I7" s="7" t="s">
        <v>9</v>
      </c>
      <c r="J7" s="11">
        <v>31</v>
      </c>
    </row>
    <row r="8" spans="2:11" x14ac:dyDescent="0.35">
      <c r="B8" s="7" t="s">
        <v>10</v>
      </c>
      <c r="C8" s="11">
        <f>(886.87-540)/1000</f>
        <v>0.34687000000000001</v>
      </c>
      <c r="D8" t="s">
        <v>11</v>
      </c>
      <c r="E8" s="7" t="s">
        <v>10</v>
      </c>
      <c r="F8" s="12">
        <v>0</v>
      </c>
      <c r="G8" t="s">
        <v>11</v>
      </c>
      <c r="I8" s="7" t="s">
        <v>10</v>
      </c>
      <c r="J8" s="12"/>
      <c r="K8" t="s">
        <v>11</v>
      </c>
    </row>
    <row r="9" spans="2:11" x14ac:dyDescent="0.35">
      <c r="B9" s="7" t="s">
        <v>12</v>
      </c>
      <c r="C9" s="14">
        <f>C8*C7*1000</f>
        <v>10752.970000000001</v>
      </c>
      <c r="E9" s="7" t="s">
        <v>13</v>
      </c>
      <c r="F9" s="14">
        <f>F8*F7*1000</f>
        <v>0</v>
      </c>
      <c r="I9" s="7" t="s">
        <v>13</v>
      </c>
      <c r="J9" s="13">
        <f t="shared" ref="J9" si="0">J8*J7*1000</f>
        <v>0</v>
      </c>
    </row>
    <row r="10" spans="2:11" x14ac:dyDescent="0.35">
      <c r="B10" s="7" t="s">
        <v>14</v>
      </c>
      <c r="C10" s="16">
        <f t="shared" ref="C10" si="1">+C9*C6</f>
        <v>712352.00359000009</v>
      </c>
      <c r="E10" s="7" t="s">
        <v>14</v>
      </c>
      <c r="F10" s="16">
        <f>+F9*F6*5.8</f>
        <v>0</v>
      </c>
      <c r="I10" s="7" t="s">
        <v>14</v>
      </c>
      <c r="J10" s="16">
        <f>+J9*J6*5.8</f>
        <v>0</v>
      </c>
    </row>
    <row r="11" spans="2:11" x14ac:dyDescent="0.35">
      <c r="B11" s="7" t="s">
        <v>15</v>
      </c>
      <c r="C11" s="18">
        <f t="shared" ref="C11" si="2">-C10*0.2</f>
        <v>-142470.40071800002</v>
      </c>
      <c r="D11" t="s">
        <v>16</v>
      </c>
      <c r="E11" s="7" t="s">
        <v>17</v>
      </c>
      <c r="F11" s="18">
        <f>-F10*0.07</f>
        <v>0</v>
      </c>
      <c r="G11" t="s">
        <v>18</v>
      </c>
      <c r="I11" s="7" t="s">
        <v>17</v>
      </c>
      <c r="J11" s="18">
        <f>-J10*0.07</f>
        <v>0</v>
      </c>
      <c r="K11" t="s">
        <v>18</v>
      </c>
    </row>
    <row r="12" spans="2:11" x14ac:dyDescent="0.35">
      <c r="B12" s="7" t="s">
        <v>19</v>
      </c>
      <c r="C12" s="17"/>
      <c r="E12" s="7" t="s">
        <v>19</v>
      </c>
      <c r="F12" s="17">
        <v>0</v>
      </c>
      <c r="I12" s="7" t="s">
        <v>19</v>
      </c>
      <c r="J12" s="17">
        <v>0</v>
      </c>
    </row>
    <row r="13" spans="2:11" x14ac:dyDescent="0.35">
      <c r="B13" s="7" t="s">
        <v>20</v>
      </c>
      <c r="C13" s="17"/>
      <c r="E13" s="7" t="s">
        <v>20</v>
      </c>
      <c r="F13" s="17"/>
      <c r="I13" s="7" t="s">
        <v>20</v>
      </c>
      <c r="J13" s="17"/>
    </row>
    <row r="14" spans="2:11" x14ac:dyDescent="0.35">
      <c r="B14" s="7" t="s">
        <v>21</v>
      </c>
      <c r="C14" s="17"/>
      <c r="E14" s="7" t="s">
        <v>21</v>
      </c>
      <c r="F14" s="17"/>
      <c r="I14" s="7" t="s">
        <v>21</v>
      </c>
      <c r="J14" s="17">
        <f>-J8*J7*2706</f>
        <v>0</v>
      </c>
    </row>
    <row r="15" spans="2:11" x14ac:dyDescent="0.35">
      <c r="B15" s="7" t="s">
        <v>22</v>
      </c>
      <c r="C15" s="19">
        <f>+C10+C11+C12+C13+C14</f>
        <v>569881.60287200008</v>
      </c>
      <c r="E15" s="7" t="s">
        <v>22</v>
      </c>
      <c r="F15" s="19">
        <f>+F10+F11+F12+F13+F14</f>
        <v>0</v>
      </c>
      <c r="I15" s="7" t="s">
        <v>22</v>
      </c>
      <c r="J15" s="19">
        <f>+J10+J11+J12+J13+J14</f>
        <v>0</v>
      </c>
    </row>
    <row r="16" spans="2:11" x14ac:dyDescent="0.35">
      <c r="B16" s="7" t="s">
        <v>23</v>
      </c>
      <c r="C16" s="17">
        <f>-C15*0.1275</f>
        <v>-72659.90436618001</v>
      </c>
      <c r="D16" t="s">
        <v>31</v>
      </c>
      <c r="E16" s="7" t="s">
        <v>24</v>
      </c>
      <c r="F16" s="17">
        <f>-F15*0.3</f>
        <v>0</v>
      </c>
      <c r="I16" s="7" t="s">
        <v>24</v>
      </c>
      <c r="J16" s="17">
        <f>-J15*0.3</f>
        <v>0</v>
      </c>
    </row>
    <row r="17" spans="2:11" x14ac:dyDescent="0.35">
      <c r="B17" s="20"/>
      <c r="C17" s="21"/>
      <c r="E17" s="20"/>
      <c r="F17" s="21"/>
      <c r="I17" s="20"/>
      <c r="J17" s="21"/>
    </row>
    <row r="18" spans="2:11" ht="15" thickBot="1" x14ac:dyDescent="0.4">
      <c r="B18" s="22" t="s">
        <v>25</v>
      </c>
      <c r="C18" s="15">
        <f t="shared" ref="C18" si="3">+C15+C16</f>
        <v>497221.69850582007</v>
      </c>
      <c r="E18" s="22" t="s">
        <v>25</v>
      </c>
      <c r="F18" s="15">
        <f t="shared" ref="F18" si="4">+F15+F16</f>
        <v>0</v>
      </c>
      <c r="I18" s="22" t="s">
        <v>25</v>
      </c>
      <c r="J18" s="15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3">
        <f>C18-C14</f>
        <v>497221.69850582007</v>
      </c>
      <c r="D20" t="s">
        <v>27</v>
      </c>
      <c r="E20" t="s">
        <v>26</v>
      </c>
      <c r="F20" s="23">
        <f>F18-F14</f>
        <v>0</v>
      </c>
      <c r="G20" t="s">
        <v>27</v>
      </c>
      <c r="I20" t="s">
        <v>26</v>
      </c>
      <c r="J20" s="23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4">
        <f>C23+C22+C20</f>
        <v>497221.69850582007</v>
      </c>
    </row>
    <row r="25" spans="2:11" x14ac:dyDescent="0.35">
      <c r="B25" t="s">
        <v>34</v>
      </c>
      <c r="C25" s="25">
        <f>C24*0.3</f>
        <v>149166.50955174601</v>
      </c>
      <c r="E25" t="s">
        <v>30</v>
      </c>
      <c r="F25" s="25">
        <f>F20*0.3</f>
        <v>0</v>
      </c>
      <c r="I25" t="s">
        <v>29</v>
      </c>
      <c r="J25" s="25">
        <f>J20*0.3</f>
        <v>0</v>
      </c>
    </row>
    <row r="27" spans="2:11" x14ac:dyDescent="0.35">
      <c r="B27" t="s">
        <v>32</v>
      </c>
      <c r="C27" s="4">
        <f>C25+F25+J25</f>
        <v>149166.50955174601</v>
      </c>
    </row>
    <row r="29" spans="2:11" x14ac:dyDescent="0.35">
      <c r="C29" s="4"/>
    </row>
    <row r="30" spans="2:11" x14ac:dyDescent="0.35">
      <c r="C30" s="4"/>
    </row>
    <row r="31" spans="2:11" x14ac:dyDescent="0.35">
      <c r="C31" s="26">
        <f>C8*1000</f>
        <v>346.87</v>
      </c>
      <c r="F31" s="12">
        <f>F8*5.8</f>
        <v>0</v>
      </c>
    </row>
    <row r="34" spans="3:3" x14ac:dyDescent="0.35">
      <c r="C34" s="25"/>
    </row>
    <row r="35" spans="3:3" x14ac:dyDescent="0.35">
      <c r="C35" s="25"/>
    </row>
    <row r="36" spans="3:3" x14ac:dyDescent="0.35">
      <c r="C36" s="25"/>
    </row>
    <row r="41" spans="3:3" x14ac:dyDescent="0.35">
      <c r="C41" s="4"/>
    </row>
    <row r="42" spans="3:3" x14ac:dyDescent="0.35">
      <c r="C4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4230-8D89-45F9-8AD2-FEC9AE7EF69A}">
  <dimension ref="A1"/>
  <sheetViews>
    <sheetView topLeftCell="A7" workbookViewId="0">
      <selection activeCell="S21" sqref="S21"/>
    </sheetView>
  </sheetViews>
  <sheetFormatPr defaultRowHeight="14.5" x14ac:dyDescent="0.35"/>
  <cols>
    <col min="4" max="4" width="28.26953125" customWidth="1"/>
    <col min="8" max="8" width="10.2695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2019-11-19T22:57:02Z</dcterms:modified>
</cp:coreProperties>
</file>