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.Adomokhai\Desktop\OPS &amp; WRFM\"/>
    </mc:Choice>
  </mc:AlternateContent>
  <xr:revisionPtr revIDLastSave="0" documentId="8_{E7299D7F-5990-461F-8071-E1ABB009D2C4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5" l="1"/>
  <c r="E21" i="5"/>
  <c r="F23" i="5" l="1"/>
  <c r="E30" i="5"/>
  <c r="E29" i="5"/>
  <c r="E28" i="5"/>
  <c r="E27" i="5"/>
  <c r="F30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<sst xmlns="http://schemas.openxmlformats.org/spreadsheetml/2006/main" count="305" uniqueCount="135">
  <si>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</si>
  <si>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</si>
  <si>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</si>
  <si>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</si>
  <si>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</si>
  <si>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</si>
  <si>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</si>
  <si>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</si>
  <si>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</si>
  <si>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</si>
  <si>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</si>
  <si>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</si>
  <si>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</si>
  <si>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</si>
  <si>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</si>
  <si>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</si>
  <si>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</si>
  <si>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</si>
  <si>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</si>
  <si>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</si>
  <si>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</si>
  <si>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</si>
  <si>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</si>
  <si>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</si>
  <si>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</si>
  <si>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</si>
  <si>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</si>
  <si>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</si>
  <si>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</si>
  <si>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</si>
  <si>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</si>
  <si>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</si>
  <si>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</si>
  <si>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</si>
  <si>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</si>
  <si>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</si>
  <si>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</si>
  <si>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</si>
  <si>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</si>
  <si>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</si>
  <si>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</si>
  <si>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</si>
  <si>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</si>
  <si>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</si>
  <si>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</si>
  <si>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</si>
  <si>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</si>
  <si>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</si>
  <si>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</si>
  <si>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</si>
  <si>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</si>
  <si>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</si>
  <si>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</si>
  <si>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</si>
  <si>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</si>
  <si>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</si>
  <si>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</si>
  <si>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</si>
  <si>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</si>
  <si>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</si>
  <si>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</si>
  <si>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</si>
  <si>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</si>
  <si>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</si>
  <si>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</si>
  <si>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</si>
  <si>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</si>
  <si>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</si>
  <si>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</si>
  <si>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</si>
  <si>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</si>
  <si>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</si>
  <si>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</si>
  <si>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</si>
  <si>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</si>
  <si>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</si>
  <si>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</si>
  <si>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</si>
  <si>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</si>
  <si>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</si>
  <si>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</si>
  <si>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</si>
  <si>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</si>
  <si>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</si>
  <si>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</si>
  <si>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</si>
  <si>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</si>
  <si>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</si>
  <si>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</si>
  <si>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</si>
  <si>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</si>
  <si>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</si>
  <si>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</si>
  <si>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</si>
  <si>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</si>
  <si>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</si>
  <si>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</si>
  <si>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</si>
  <si>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</si>
  <si>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</si>
  <si>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</si>
  <si>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</si>
  <si>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</si>
  <si>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</si>
  <si>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</si>
  <si>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</si>
  <si>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</si>
  <si>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</si>
  <si>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</si>
  <si>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</si>
  <si>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</si>
  <si>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</si>
  <si>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</si>
  <si>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</si>
  <si>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</si>
  <si>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</si>
  <si>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</si>
  <si>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</si>
  <si>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</si>
  <si>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</si>
  <si>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</si>
  <si>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</si>
  <si>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</si>
  <si>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</si>
  <si>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</si>
  <si>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</si>
  <si>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</si>
  <si>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</si>
  <si>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</si>
  <si>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</si>
  <si>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</si>
  <si>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</si>
  <si>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GUIDELINE (please read)</t>
  </si>
  <si>
    <t>SNEPCO - OML 135 - Bolia Chota</t>
  </si>
  <si>
    <t>SNEPCO - OML 135 - Nwa Doro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</si>
</sst>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2" fontId="1" fillId="4" borderId="19" xfId="0" applyNumberFormat="1" applyFont="1" applyFill="1" applyBorder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9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4"/>
  <sheetViews>
    <sheetView tabSelected="1" topLeftCell="C17" zoomScale="115" zoomScaleNormal="115" workbookViewId="0">
      <selection activeCell="F32" sqref="F32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8.54296875" style="135" customWidth="1"/>
    <col min="7" max="7" width="17.45312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6328125" customWidth="1"/>
    <col min="19" max="19" width="11.81640625" customWidth="1"/>
  </cols>
  <sheetData>
    <row r="1" spans="2:22" ht="21.5" customHeight="1" thickBot="1" x14ac:dyDescent="0.4"/>
    <row r="2" spans="2:22" ht="30.5" customHeight="1" thickBot="1" x14ac:dyDescent="0.4">
      <c r="C2" s="157" t="s">
        <v>121</v>
      </c>
      <c r="D2" s="158"/>
      <c r="E2" s="158"/>
      <c r="F2" s="159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5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70</v>
      </c>
      <c r="D4" s="92" t="s">
        <v>62</v>
      </c>
      <c r="E4" s="93" t="s">
        <v>61</v>
      </c>
      <c r="F4" s="136" t="s">
        <v>64</v>
      </c>
      <c r="G4" s="94"/>
      <c r="H4" s="94"/>
      <c r="I4" s="95"/>
      <c r="J4" s="89"/>
      <c r="K4" s="96" t="s">
        <v>110</v>
      </c>
      <c r="L4" s="89"/>
      <c r="M4" s="89" t="s">
        <v>98</v>
      </c>
      <c r="N4" s="95"/>
      <c r="O4" s="97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8" t="s">
        <v>99</v>
      </c>
      <c r="D5" s="99">
        <v>0.97</v>
      </c>
      <c r="E5" s="100">
        <v>0.3</v>
      </c>
      <c r="F5" s="137">
        <v>0.87</v>
      </c>
      <c r="G5" s="101"/>
      <c r="H5" s="102"/>
      <c r="I5" s="89"/>
      <c r="J5" s="89"/>
      <c r="K5" s="96" t="s">
        <v>111</v>
      </c>
      <c r="L5" s="89"/>
      <c r="M5" s="89" t="s">
        <v>89</v>
      </c>
      <c r="N5" s="89"/>
      <c r="O5" s="98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hidden="1" x14ac:dyDescent="0.35">
      <c r="B6" s="89"/>
      <c r="C6" s="98" t="s">
        <v>100</v>
      </c>
      <c r="D6" s="99">
        <v>0.97</v>
      </c>
      <c r="E6" s="100">
        <v>0.66669999999999996</v>
      </c>
      <c r="F6" s="137">
        <v>0.87</v>
      </c>
      <c r="G6" s="101"/>
      <c r="H6" s="102"/>
      <c r="I6" s="89"/>
      <c r="J6" s="89"/>
      <c r="K6" s="103"/>
      <c r="L6" s="89"/>
      <c r="M6" s="89" t="s">
        <v>90</v>
      </c>
      <c r="N6" s="89"/>
      <c r="O6" s="98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hidden="1" customHeight="1" x14ac:dyDescent="0.35">
      <c r="B7" s="89"/>
      <c r="C7" s="104" t="s">
        <v>101</v>
      </c>
      <c r="D7" s="99">
        <v>0.97</v>
      </c>
      <c r="E7" s="100">
        <v>0.15</v>
      </c>
      <c r="F7" s="137">
        <v>0.87</v>
      </c>
      <c r="G7" s="101"/>
      <c r="H7" s="102"/>
      <c r="I7" s="89"/>
      <c r="J7" s="89"/>
      <c r="K7" s="96" t="s">
        <v>67</v>
      </c>
      <c r="L7" s="89"/>
      <c r="M7" s="89" t="s">
        <v>91</v>
      </c>
      <c r="N7" s="105"/>
      <c r="O7" s="104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5" hidden="1" customHeight="1" x14ac:dyDescent="0.35">
      <c r="B8" s="89"/>
      <c r="C8" s="104" t="s">
        <v>102</v>
      </c>
      <c r="D8" s="99">
        <v>0.97</v>
      </c>
      <c r="E8" s="100">
        <v>0.3</v>
      </c>
      <c r="F8" s="137">
        <v>0.87</v>
      </c>
      <c r="G8" s="101"/>
      <c r="H8" s="102"/>
      <c r="I8" s="89"/>
      <c r="J8" s="89"/>
      <c r="K8" s="96" t="s">
        <v>85</v>
      </c>
      <c r="L8" s="89"/>
      <c r="M8" s="89" t="s">
        <v>92</v>
      </c>
      <c r="N8" s="89"/>
      <c r="O8" s="104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hidden="1" x14ac:dyDescent="0.35">
      <c r="B9" s="89"/>
      <c r="C9" s="104" t="s">
        <v>103</v>
      </c>
      <c r="D9" s="99">
        <v>0.97</v>
      </c>
      <c r="E9" s="100">
        <v>0.2767</v>
      </c>
      <c r="F9" s="137">
        <v>0.87</v>
      </c>
      <c r="G9" s="101"/>
      <c r="H9" s="102"/>
      <c r="I9" s="89"/>
      <c r="J9" s="90"/>
      <c r="K9" s="96" t="s">
        <v>86</v>
      </c>
      <c r="L9" s="90"/>
      <c r="M9" s="89" t="s">
        <v>93</v>
      </c>
      <c r="N9" s="90"/>
      <c r="O9" s="104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hidden="1" x14ac:dyDescent="0.35">
      <c r="B10" s="89"/>
      <c r="C10" s="104" t="s">
        <v>93</v>
      </c>
      <c r="D10" s="99">
        <v>0.94</v>
      </c>
      <c r="E10" s="100">
        <v>1</v>
      </c>
      <c r="F10" s="137">
        <v>0.7</v>
      </c>
      <c r="G10" s="101"/>
      <c r="H10" s="102"/>
      <c r="I10" s="106"/>
      <c r="J10" s="89"/>
      <c r="K10" s="107"/>
      <c r="L10" s="90"/>
      <c r="M10" s="89" t="s">
        <v>94</v>
      </c>
      <c r="N10" s="90"/>
      <c r="O10" s="104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8" t="s">
        <v>104</v>
      </c>
      <c r="D11" s="99">
        <v>0.67</v>
      </c>
      <c r="E11" s="100">
        <v>0.55000000000000004</v>
      </c>
      <c r="F11" s="137">
        <v>0.28000000000000003</v>
      </c>
      <c r="G11" s="101"/>
      <c r="H11" s="102"/>
      <c r="I11" s="89"/>
      <c r="J11" s="89"/>
      <c r="K11" s="103"/>
      <c r="L11" s="90"/>
      <c r="M11" s="89" t="s">
        <v>95</v>
      </c>
      <c r="N11" s="90"/>
      <c r="O11" s="98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hidden="1" x14ac:dyDescent="0.35">
      <c r="B12" s="89"/>
      <c r="C12" s="98" t="s">
        <v>105</v>
      </c>
      <c r="D12" s="99">
        <v>0.67</v>
      </c>
      <c r="E12" s="100">
        <v>0.44</v>
      </c>
      <c r="F12" s="137">
        <v>0.28000000000000003</v>
      </c>
      <c r="G12" s="101"/>
      <c r="H12" s="102"/>
      <c r="I12" s="89"/>
      <c r="J12" s="89"/>
      <c r="K12" s="103"/>
      <c r="L12" s="90"/>
      <c r="M12" s="89" t="s">
        <v>96</v>
      </c>
      <c r="N12" s="90"/>
      <c r="O12" s="98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8" t="s">
        <v>106</v>
      </c>
      <c r="D13" s="99">
        <v>0.61</v>
      </c>
      <c r="E13" s="100">
        <v>1</v>
      </c>
      <c r="F13" s="137">
        <v>0.33</v>
      </c>
      <c r="G13" s="101"/>
      <c r="H13" s="102"/>
      <c r="I13" s="89"/>
      <c r="J13" s="89"/>
      <c r="K13" s="108"/>
      <c r="L13" s="90"/>
      <c r="M13" s="89" t="s">
        <v>97</v>
      </c>
      <c r="N13" s="90"/>
      <c r="O13" s="98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09" t="s">
        <v>107</v>
      </c>
      <c r="D14" s="110">
        <v>1</v>
      </c>
      <c r="E14" s="111">
        <v>1</v>
      </c>
      <c r="F14" s="13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hidden="1" thickBot="1" x14ac:dyDescent="0.4">
      <c r="B15" s="89"/>
      <c r="C15" s="98" t="s">
        <v>133</v>
      </c>
      <c r="D15" s="110">
        <v>1</v>
      </c>
      <c r="E15" s="134">
        <v>0.33</v>
      </c>
      <c r="F15" s="138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98" t="s">
        <v>134</v>
      </c>
      <c r="D16" s="110">
        <v>1</v>
      </c>
      <c r="E16" s="100">
        <v>0.27800000000000002</v>
      </c>
      <c r="F16" s="138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" thickBot="1" x14ac:dyDescent="0.4">
      <c r="B17" s="89"/>
      <c r="C17" s="105"/>
      <c r="D17" s="89"/>
      <c r="E17" s="103"/>
      <c r="F17" s="139"/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6"/>
      <c r="R17" s="117"/>
      <c r="S17" s="50"/>
      <c r="T17" s="48"/>
    </row>
    <row r="18" spans="2:20" ht="15" thickBot="1" x14ac:dyDescent="0.4">
      <c r="C18" s="120" t="s">
        <v>132</v>
      </c>
      <c r="D18" s="121" t="s">
        <v>119</v>
      </c>
      <c r="E18" s="122"/>
      <c r="F18" s="140"/>
    </row>
    <row r="19" spans="2:20" x14ac:dyDescent="0.35">
      <c r="C19" s="123" t="s">
        <v>118</v>
      </c>
      <c r="D19" s="145" t="s">
        <v>109</v>
      </c>
      <c r="E19" s="112"/>
      <c r="F19" s="141"/>
    </row>
    <row r="20" spans="2:20" ht="15.5" customHeight="1" x14ac:dyDescent="0.35">
      <c r="C20" s="85"/>
      <c r="D20" s="154"/>
      <c r="E20" s="155"/>
      <c r="F20" s="156"/>
    </row>
    <row r="21" spans="2:20" ht="16" thickBot="1" x14ac:dyDescent="0.4">
      <c r="C21" s="85" t="s">
        <v>114</v>
      </c>
      <c r="D21" s="146" t="s">
        <v>111</v>
      </c>
      <c r="E21" s="126">
        <f>IF(D21=$K$4,(VLOOKUP(D23,$C$5:$F$16,2,FALSE)),(VLOOKUP(D23,$C$5:$F$16,4,FALSE)))</f>
        <v>0.33</v>
      </c>
      <c r="F21" s="147">
        <v>3900000</v>
      </c>
    </row>
    <row r="22" spans="2:20" x14ac:dyDescent="0.35">
      <c r="C22" s="86" t="s">
        <v>115</v>
      </c>
      <c r="D22" s="148" t="s">
        <v>112</v>
      </c>
      <c r="E22" s="128"/>
      <c r="F22" s="142">
        <v>0</v>
      </c>
      <c r="H22" s="150" t="s">
        <v>57</v>
      </c>
      <c r="I22" s="151"/>
      <c r="J22" s="118" t="s">
        <v>68</v>
      </c>
    </row>
    <row r="23" spans="2:20" ht="15" thickBot="1" x14ac:dyDescent="0.4">
      <c r="C23" s="85" t="s">
        <v>113</v>
      </c>
      <c r="D23" s="149" t="s">
        <v>106</v>
      </c>
      <c r="E23" s="114">
        <f>VLOOKUP(D23,$C$4:$F$16,3,FALSE)</f>
        <v>1</v>
      </c>
      <c r="F23" s="133">
        <f>(F21-F22)*E23*E21</f>
        <v>1287000</v>
      </c>
      <c r="H23" s="152"/>
      <c r="I23" s="153"/>
      <c r="J23" s="119" t="s">
        <v>59</v>
      </c>
    </row>
    <row r="24" spans="2:20" ht="27" thickBot="1" x14ac:dyDescent="0.4">
      <c r="C24" s="86" t="s">
        <v>126</v>
      </c>
    </row>
    <row r="25" spans="2:20" ht="13.5" customHeight="1" thickBot="1" x14ac:dyDescent="0.4">
      <c r="C25" s="85" t="s">
        <v>122</v>
      </c>
      <c r="D25" s="122" t="s">
        <v>120</v>
      </c>
      <c r="E25" s="122"/>
      <c r="F25" s="140"/>
    </row>
    <row r="26" spans="2:20" x14ac:dyDescent="0.35">
      <c r="C26" s="85" t="s">
        <v>124</v>
      </c>
      <c r="D26" s="112" t="s">
        <v>108</v>
      </c>
      <c r="E26" s="112"/>
      <c r="F26" s="141"/>
    </row>
    <row r="27" spans="2:20" x14ac:dyDescent="0.35">
      <c r="C27" s="85" t="s">
        <v>125</v>
      </c>
      <c r="D27" s="129" t="s">
        <v>86</v>
      </c>
      <c r="E27" s="99">
        <f>IF(D27=$K$7,(VLOOKUP(D30,$O$4:$S$16,3,FALSE)),IF(D27=$K$8,(VLOOKUP(D30,$O$4:S$16,4,FALSE)),(VLOOKUP(D30,$O$4:S$16,5,FALSE))))</f>
        <v>0.31</v>
      </c>
      <c r="F27" s="142">
        <v>5.6</v>
      </c>
    </row>
    <row r="28" spans="2:20" x14ac:dyDescent="0.35">
      <c r="C28" s="85" t="s">
        <v>127</v>
      </c>
      <c r="D28" s="131" t="s">
        <v>123</v>
      </c>
      <c r="E28" s="113">
        <f>(VLOOKUP(D30,$C$5:$F$16,3,FALSE))</f>
        <v>0.3</v>
      </c>
      <c r="F28" s="142">
        <v>180</v>
      </c>
    </row>
    <row r="29" spans="2:20" x14ac:dyDescent="0.35">
      <c r="C29" s="85" t="s">
        <v>128</v>
      </c>
      <c r="D29" s="127" t="s">
        <v>112</v>
      </c>
      <c r="E29" s="113">
        <f>(VLOOKUP(D30,$C$5:$F$16,4,FALSE))</f>
        <v>0.87</v>
      </c>
      <c r="F29" s="142">
        <v>0</v>
      </c>
    </row>
    <row r="30" spans="2:20" ht="27" thickBot="1" x14ac:dyDescent="0.4">
      <c r="C30" s="86" t="s">
        <v>130</v>
      </c>
      <c r="D30" s="130" t="s">
        <v>99</v>
      </c>
      <c r="E30" s="114">
        <f>VLOOKUP(D30,$O$4:$S$16,2,FALSE)</f>
        <v>0.3</v>
      </c>
      <c r="F30" s="132">
        <f>(((F28/366)*F27*E30*E27)*1000)-(F29*E29*E28)</f>
        <v>256.13114754098359</v>
      </c>
      <c r="G30" s="144"/>
    </row>
    <row r="31" spans="2:20" ht="13.5" customHeight="1" x14ac:dyDescent="0.35">
      <c r="C31" s="85" t="s">
        <v>129</v>
      </c>
    </row>
    <row r="32" spans="2:20" ht="8.5" customHeight="1" thickBot="1" x14ac:dyDescent="0.4">
      <c r="C32" s="87"/>
      <c r="D32" s="95"/>
      <c r="E32" s="89"/>
      <c r="F32" s="139"/>
      <c r="G32" s="107"/>
      <c r="H32" s="90"/>
    </row>
    <row r="33" spans="3:8" ht="7.5" customHeight="1" x14ac:dyDescent="0.35">
      <c r="D33" s="89"/>
      <c r="E33" s="89"/>
      <c r="F33" s="139"/>
      <c r="G33" s="103"/>
      <c r="H33" s="90"/>
    </row>
    <row r="34" spans="3:8" ht="11" customHeight="1" x14ac:dyDescent="0.35">
      <c r="D34" s="115"/>
      <c r="E34" s="89"/>
      <c r="F34" s="139"/>
      <c r="G34" s="103"/>
      <c r="H34" s="90"/>
    </row>
    <row r="35" spans="3:8" ht="8.5" customHeight="1" thickBot="1" x14ac:dyDescent="0.4">
      <c r="C35" s="90"/>
      <c r="D35" s="105"/>
      <c r="E35" s="89"/>
      <c r="F35" s="139"/>
      <c r="G35" s="108"/>
      <c r="H35" s="90"/>
    </row>
    <row r="36" spans="3:8" ht="26.5" x14ac:dyDescent="0.35">
      <c r="C36" s="124" t="s">
        <v>117</v>
      </c>
      <c r="D36" s="90"/>
      <c r="E36" s="90"/>
      <c r="F36" s="143"/>
      <c r="G36" s="90"/>
      <c r="H36" s="90"/>
    </row>
    <row r="37" spans="3:8" ht="15" thickBot="1" x14ac:dyDescent="0.4">
      <c r="C37" s="125" t="s">
        <v>116</v>
      </c>
      <c r="D37" s="95"/>
      <c r="E37" s="89"/>
      <c r="F37" s="139"/>
      <c r="G37" s="107"/>
      <c r="H37" s="90"/>
    </row>
    <row r="38" spans="3:8" x14ac:dyDescent="0.35">
      <c r="C38" s="90"/>
      <c r="D38" s="89"/>
      <c r="E38" s="89"/>
      <c r="F38" s="139"/>
      <c r="G38" s="103"/>
      <c r="H38" s="90"/>
    </row>
    <row r="39" spans="3:8" x14ac:dyDescent="0.35">
      <c r="C39" s="90"/>
      <c r="D39" s="115"/>
      <c r="E39" s="89"/>
      <c r="F39" s="139"/>
      <c r="G39" s="103"/>
      <c r="H39" s="90"/>
    </row>
    <row r="40" spans="3:8" x14ac:dyDescent="0.35">
      <c r="C40" s="90"/>
      <c r="D40" s="105"/>
      <c r="E40" s="89"/>
      <c r="F40" s="139"/>
      <c r="G40" s="108"/>
      <c r="H40" s="90"/>
    </row>
    <row r="41" spans="3:8" x14ac:dyDescent="0.35">
      <c r="C41" s="90"/>
      <c r="D41" s="90"/>
      <c r="E41" s="90"/>
      <c r="F41" s="143"/>
      <c r="G41" s="90"/>
      <c r="H41" s="90"/>
    </row>
    <row r="42" spans="3:8" x14ac:dyDescent="0.35">
      <c r="C42" s="90"/>
      <c r="D42" s="90"/>
      <c r="E42" s="90"/>
      <c r="F42" s="143"/>
      <c r="G42" s="90"/>
      <c r="H42" s="90"/>
    </row>
    <row r="43" spans="3:8" x14ac:dyDescent="0.35">
      <c r="C43" s="90"/>
      <c r="D43" s="90"/>
      <c r="E43" s="90"/>
      <c r="F43" s="143"/>
      <c r="G43" s="90"/>
      <c r="H43" s="90"/>
    </row>
    <row r="44" spans="3:8" x14ac:dyDescent="0.35">
      <c r="C44" s="90"/>
    </row>
  </sheetData>
  <sheetProtection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Adomokhai, Segun E SPDC-PTP/O/NE</cp:lastModifiedBy>
  <dcterms:created xsi:type="dcterms:W3CDTF">2019-03-08T09:08:42Z</dcterms:created>
  <dcterms:modified xsi:type="dcterms:W3CDTF">2021-03-30T06:50:23Z</dcterms:modified>
</cp:coreProperties>
</file>