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34C05EA2-027E-4C7B-B8AF-CCA2BFF343B2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tabRatio="3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<sst xmlns="http://schemas.openxmlformats.org/spreadsheetml/2006/main" count="305" uniqueCount="136">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</sst>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110" zoomScaleNormal="110" workbookViewId="0">
      <selection activeCell="I32" sqref="I32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3.85546875" style="72" hidden="1" customWidth="1"/>
    <col min="6" max="6" width="28.5703125" style="107" customWidth="1"/>
    <col min="7" max="7" width="4.28515625" style="72" customWidth="1"/>
    <col min="8" max="9" width="4.7109375" style="72" customWidth="1"/>
    <col min="10" max="10" width="18.5703125" style="72" customWidth="1"/>
    <col min="11" max="11" width="15.42578125" style="72" customWidth="1"/>
    <col min="12" max="12" width="8.7109375" style="72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hidden="1" thickBot="1"/>
    <row r="2" spans="2:20" ht="27" hidden="1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.7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.7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.7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.7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.75" thickBot="1">
      <c r="C22" s="69" t="s">
        <v>41</v>
      </c>
      <c r="D22" s="117" t="s">
        <v>4</v>
      </c>
      <c r="E22" s="91">
        <f>IF(D22=$K$4,(VLOOKUP(D24,$C$5:$F$17,2,FALSE)),(VLOOKUP(D24,$C$5:$F$17,4,FALSE)))</f>
        <v>1</v>
      </c>
      <c r="F22" s="151"/>
      <c r="R22">
        <v>0.25</v>
      </c>
      <c r="S22" s="139">
        <v>0.8</v>
      </c>
      <c r="T22" s="140">
        <f>S22*R22</f>
        <v>0.2</v>
      </c>
    </row>
    <row r="23" spans="2:20" ht="26.25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.7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" customHeight="1">
      <c r="C37" s="162" t="s">
        <v>59</v>
      </c>
      <c r="F37" s="114"/>
    </row>
    <row r="38" spans="3:8" ht="15.75" thickBot="1">
      <c r="C38" s="163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5.5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5.5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2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2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25" thickBot="1">
      <c r="K11" s="18" t="s">
        <v>73</v>
      </c>
    </row>
    <row r="12" spans="2:11" ht="13.5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5.5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.5" thickBot="1">
      <c r="B24" s="38"/>
      <c r="C24" s="39"/>
      <c r="D24" s="40" t="s">
        <v>47</v>
      </c>
    </row>
    <row r="25" spans="2:9">
      <c r="G25" s="9" t="s">
        <v>81</v>
      </c>
      <c r="H25" s="27" t="s">
        <v>61</v>
      </c>
      <c r="I25" s="28" t="s">
        <v>62</v>
      </c>
    </row>
    <row r="26" spans="2:9">
      <c r="G26" s="15" t="s">
        <v>82</v>
      </c>
      <c r="H26" s="8">
        <v>5</v>
      </c>
      <c r="I26" s="29"/>
    </row>
    <row r="27" spans="2:9">
      <c r="G27" s="25" t="s">
        <v>67</v>
      </c>
      <c r="H27" s="8">
        <v>365</v>
      </c>
      <c r="I27" s="29"/>
    </row>
    <row r="28" spans="2:9">
      <c r="G28" s="15" t="s">
        <v>83</v>
      </c>
      <c r="H28" s="2">
        <v>15.65</v>
      </c>
      <c r="I28" s="26">
        <f>(H27/365)*H28*H26</f>
        <v>78.25</v>
      </c>
    </row>
    <row r="29" spans="2:9">
      <c r="G29" s="15" t="s">
        <v>84</v>
      </c>
      <c r="H29" s="2">
        <v>0.3</v>
      </c>
      <c r="I29" s="16">
        <f>I28*H29</f>
        <v>23.474999999999998</v>
      </c>
    </row>
    <row r="30" spans="2:9">
      <c r="G30" s="15" t="s">
        <v>70</v>
      </c>
      <c r="H30" s="2">
        <v>0.66669999999999996</v>
      </c>
      <c r="I30" s="16">
        <f>I28*H30</f>
        <v>52.169274999999999</v>
      </c>
    </row>
    <row r="31" spans="2:9" ht="25.5">
      <c r="G31" s="17" t="s">
        <v>71</v>
      </c>
      <c r="H31" s="2">
        <v>0.15</v>
      </c>
      <c r="I31" s="16">
        <f>I28*H31</f>
        <v>11.737499999999999</v>
      </c>
    </row>
    <row r="32" spans="2:9" ht="25.5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44</v>
      </c>
      <c r="C26" s="36"/>
      <c r="D26" s="37" t="s">
        <v>80</v>
      </c>
    </row>
    <row r="27" spans="2:14" ht="13.5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.7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.7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.75" thickBot="1">
      <c r="B22" s="32" t="s">
        <v>117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44</v>
      </c>
      <c r="C25" s="36"/>
      <c r="D25" s="37" t="s">
        <v>80</v>
      </c>
    </row>
    <row r="26" spans="2:4" ht="15.7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.7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.7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67</v>
      </c>
      <c r="E27" s="58"/>
      <c r="F27" s="59"/>
      <c r="G27" s="60">
        <v>365</v>
      </c>
    </row>
    <row r="28" spans="4:7" ht="15.7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67</v>
      </c>
      <c r="E32" s="58"/>
      <c r="F32" s="59"/>
      <c r="G32" s="60">
        <v>365</v>
      </c>
    </row>
    <row r="33" spans="4:7" ht="15.7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67</v>
      </c>
      <c r="E37" s="58"/>
      <c r="F37" s="59"/>
      <c r="G37" s="60">
        <v>365</v>
      </c>
    </row>
    <row r="38" spans="4:7" ht="15.7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2024-07-24T10:25:39Z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  <property fmtid="{D5CDD505-2E9C-101B-9397-08002B2CF9AE}" pid="5" name="MSIP_Label_d0cb1e24-a0e2-4a4c-9340-733297c9cd7c_Enabled">
    <vt:lpwstr>true</vt:lpwstr>
  </property>
  <property fmtid="{D5CDD505-2E9C-101B-9397-08002B2CF9AE}" pid="6" name="MSIP_Label_d0cb1e24-a0e2-4a4c-9340-733297c9cd7c_SetDate">
    <vt:lpwstr>2024-02-14T08:55:26Z</vt:lpwstr>
  </property>
  <property fmtid="{D5CDD505-2E9C-101B-9397-08002B2CF9AE}" pid="7" name="MSIP_Label_d0cb1e24-a0e2-4a4c-9340-733297c9cd7c_Method">
    <vt:lpwstr>Privileged</vt:lpwstr>
  </property>
  <property fmtid="{D5CDD505-2E9C-101B-9397-08002B2CF9AE}" pid="8" name="MSIP_Label_d0cb1e24-a0e2-4a4c-9340-733297c9cd7c_Name">
    <vt:lpwstr>Internal</vt:lpwstr>
  </property>
  <property fmtid="{D5CDD505-2E9C-101B-9397-08002B2CF9AE}" pid="9" name="MSIP_Label_d0cb1e24-a0e2-4a4c-9340-733297c9cd7c_SiteId">
    <vt:lpwstr>db1e96a8-a3da-442a-930b-235cac24cd5c</vt:lpwstr>
  </property>
  <property fmtid="{D5CDD505-2E9C-101B-9397-08002B2CF9AE}" pid="10" name="MSIP_Label_d0cb1e24-a0e2-4a4c-9340-733297c9cd7c_ActionId">
    <vt:lpwstr>ff18cac7-976a-4142-bee6-211fb3f40f73</vt:lpwstr>
  </property>
  <property fmtid="{D5CDD505-2E9C-101B-9397-08002B2CF9AE}" pid="11" name="MSIP_Label_d0cb1e24-a0e2-4a4c-9340-733297c9cd7c_ContentBits">
    <vt:lpwstr>0</vt:lpwstr>
  </property>
</Properties>
</file>