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5501D418-5C25-48C5-878C-47F0D9E1CE10}" xr6:coauthVersionLast="41" xr6:coauthVersionMax="41" xr10:uidLastSave="{00000000-0000-0000-0000-000000000000}"/>
  <bookViews>
    <workbookView xWindow="22932" yWindow="-108" windowWidth="20376" windowHeight="12216" xr2:uid="{146E51AF-5607-4B49-87C1-97E0BD2835A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8" i="1"/>
  <c r="I21" i="1"/>
  <c r="T12" i="1"/>
  <c r="P12" i="1"/>
  <c r="L12" i="1"/>
  <c r="I12" i="1"/>
  <c r="T8" i="1"/>
  <c r="T9" i="1"/>
  <c r="E8" i="1"/>
  <c r="T7" i="1"/>
  <c r="P7" i="1"/>
  <c r="P8" i="1"/>
  <c r="L7" i="1"/>
  <c r="L8" i="1"/>
  <c r="I7" i="1"/>
  <c r="I8" i="1"/>
  <c r="I9" i="1"/>
  <c r="H7" i="1"/>
  <c r="H8" i="1"/>
  <c r="H9" i="1"/>
  <c r="G7" i="1"/>
  <c r="G8" i="1"/>
  <c r="F7" i="1"/>
  <c r="F8" i="1"/>
  <c r="E7" i="1"/>
  <c r="D7" i="1"/>
  <c r="D8" i="1"/>
  <c r="D9" i="1"/>
  <c r="C7" i="1"/>
  <c r="C8" i="1"/>
  <c r="B7" i="1"/>
  <c r="B8" i="1"/>
  <c r="R4" i="1"/>
  <c r="L2" i="1"/>
  <c r="T2" i="1"/>
  <c r="B9" i="1"/>
  <c r="B13" i="1"/>
  <c r="F9" i="1"/>
  <c r="F13" i="1"/>
  <c r="F14" i="1"/>
  <c r="E13" i="1"/>
  <c r="E9" i="1"/>
  <c r="L9" i="1"/>
  <c r="L13" i="1"/>
  <c r="C9" i="1"/>
  <c r="C13" i="1"/>
  <c r="G9" i="1"/>
  <c r="G13" i="1"/>
  <c r="P9" i="1"/>
  <c r="P13" i="1"/>
  <c r="E14" i="1"/>
  <c r="D13" i="1"/>
  <c r="H13" i="1"/>
  <c r="T13" i="1"/>
  <c r="F16" i="1"/>
  <c r="E16" i="1"/>
  <c r="B14" i="1"/>
  <c r="B16" i="1"/>
  <c r="I13" i="1"/>
  <c r="I14" i="1"/>
  <c r="L14" i="1"/>
  <c r="L16" i="1"/>
  <c r="L18" i="1"/>
  <c r="L19" i="1"/>
  <c r="H14" i="1"/>
  <c r="H16" i="1"/>
  <c r="P14" i="1"/>
  <c r="P16" i="1"/>
  <c r="P18" i="1"/>
  <c r="C14" i="1"/>
  <c r="C16" i="1"/>
  <c r="D14" i="1"/>
  <c r="D16" i="1"/>
  <c r="G14" i="1"/>
  <c r="G16" i="1"/>
  <c r="T14" i="1"/>
  <c r="T16" i="1"/>
  <c r="T18" i="1"/>
  <c r="T19" i="1"/>
  <c r="I16" i="1"/>
  <c r="I18" i="1"/>
  <c r="I19" i="1"/>
  <c r="I20" i="1"/>
</calcChain>
</file>

<file path=xl/sharedStrings.xml><?xml version="1.0" encoding="utf-8"?>
<sst xmlns="http://schemas.openxmlformats.org/spreadsheetml/2006/main" count="86" uniqueCount="47">
  <si>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</si>
  <si>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</si>
  <si>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</si>
  <si>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</si>
  <si>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</si>
  <si>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</si>
  <si>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</si>
  <si>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</si>
  <si>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</si>
  <si>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</si>
  <si>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</si>
  <si>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</si>
  <si>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</si>
  <si>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</si>
  <si>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</si>
  <si>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</si>
  <si>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</si>
  <si>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</si>
  <si>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</si>
  <si>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</si>
  <si>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</si>
  <si>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</si>
  <si>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</si>
  <si>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</si>
  <si>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</si>
  <si>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</si>
  <si>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</si>
  <si>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</si>
  <si>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</si>
  <si>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</si>
  <si>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</si>
  <si>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</si>
  <si>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</si>
  <si>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</si>
  <si>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</si>
  <si>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</si>
  <si>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</si>
  <si>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</si>
  <si>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</si>
  <si>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Oil</t>
  </si>
  <si>
    <t>Gas</t>
  </si>
  <si>
    <t>Op19 Plan</t>
  </si>
  <si>
    <t>OP19  Stretch Plan</t>
  </si>
  <si>
    <t>Difference</t>
  </si>
  <si>
    <t>50% of Difference</t>
  </si>
  <si>
    <t>Total Shell shares from April to Dec(275days)</t>
  </si>
  <si>
    <t>Monthly FCF for the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</si>
</sst>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  <numFmt numFmtId="173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165" fontId="4" fillId="0" borderId="0" xfId="0" applyNumberFormat="1" applyFont="1" applyAlignment="1"/>
    <xf numFmtId="165" fontId="4" fillId="0" borderId="0" xfId="4" applyNumberFormat="1" applyFont="1" applyFill="1"/>
    <xf numFmtId="169" fontId="4" fillId="0" borderId="0" xfId="0" applyNumberFormat="1" applyFont="1" applyFill="1"/>
    <xf numFmtId="165" fontId="4" fillId="0" borderId="0" xfId="0" applyNumberFormat="1" applyFo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165" fontId="4" fillId="0" borderId="13" xfId="4" applyNumberFormat="1" applyFont="1" applyFill="1" applyBorder="1" applyAlignment="1"/>
    <xf numFmtId="0" fontId="0" fillId="0" borderId="13" xfId="0" applyFill="1" applyBorder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9" fontId="0" fillId="0" borderId="13" xfId="4" applyNumberFormat="1" applyFont="1" applyBorder="1" applyAlignment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  <xf numFmtId="2" fontId="0" fillId="0" borderId="8" xfId="2" applyNumberFormat="1" applyFont="1" applyFill="1" applyBorder="1" applyAlignment="1"/>
    <xf numFmtId="173" fontId="4" fillId="0" borderId="8" xfId="4" applyNumberFormat="1" applyFont="1" applyFill="1" applyBorder="1" applyAlignment="1"/>
    <xf numFmtId="3" fontId="0" fillId="0" borderId="8" xfId="0" applyNumberFormat="1" applyFill="1" applyBorder="1"/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60"/>
  <sheetViews>
    <sheetView tabSelected="1" workbookViewId="0">
      <selection activeCell="K31" sqref="K31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275</v>
      </c>
      <c r="K5" s="6" t="s">
        <v>9</v>
      </c>
      <c r="L5" s="10">
        <v>14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0.37</v>
      </c>
      <c r="J6" t="s">
        <v>11</v>
      </c>
      <c r="K6" s="6" t="s">
        <v>12</v>
      </c>
      <c r="L6" s="12">
        <v>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101750</v>
      </c>
      <c r="K7" s="6" t="s">
        <v>15</v>
      </c>
      <c r="L7" s="14">
        <f>L6*L5*1000</f>
        <v>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6740632.25</v>
      </c>
      <c r="K8" s="6" t="s">
        <v>18</v>
      </c>
      <c r="L8" s="16">
        <f>+L7*L4</f>
        <v>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-1348126.4500000002</v>
      </c>
      <c r="J9" t="s">
        <v>21</v>
      </c>
      <c r="K9" s="6" t="s">
        <v>22</v>
      </c>
      <c r="L9" s="19">
        <f>-L8*0.07</f>
        <v>0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5392505.7999999998</v>
      </c>
      <c r="K13" s="6" t="s">
        <v>28</v>
      </c>
      <c r="L13" s="22">
        <f>+L8+L9+L10+L11+L12</f>
        <v>0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-687544.48950000003</v>
      </c>
      <c r="J14" t="s">
        <v>30</v>
      </c>
      <c r="K14" s="6" t="s">
        <v>29</v>
      </c>
      <c r="L14" s="17">
        <f>-L13*0.3</f>
        <v>0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4704961.3104999997</v>
      </c>
      <c r="K16" s="27" t="s">
        <v>32</v>
      </c>
      <c r="L16" s="15">
        <f t="shared" ref="L16" si="7">+L13+L14</f>
        <v>0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4704961.3104999997</v>
      </c>
      <c r="K18" t="s">
        <v>33</v>
      </c>
      <c r="L18" s="29">
        <f>L16-L12</f>
        <v>0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65">
        <f>I18*0.3</f>
        <v>1411488.3931499999</v>
      </c>
      <c r="K19" t="s">
        <v>36</v>
      </c>
      <c r="L19" s="30">
        <f>L18*0.3</f>
        <v>0</v>
      </c>
      <c r="S19" t="s">
        <v>36</v>
      </c>
      <c r="T19" s="30">
        <f>T18*0.3</f>
        <v>0</v>
      </c>
    </row>
    <row r="20" spans="1:21" s="5" customFormat="1" x14ac:dyDescent="0.3">
      <c r="A20" s="41"/>
      <c r="B20" s="41"/>
      <c r="C20" s="41"/>
      <c r="D20" s="41"/>
      <c r="E20" s="41"/>
      <c r="F20" s="41"/>
      <c r="G20" s="41"/>
      <c r="H20" s="41"/>
      <c r="I20" s="64">
        <f>(I19+L19)</f>
        <v>1411488.3931499999</v>
      </c>
    </row>
    <row r="21" spans="1:21" x14ac:dyDescent="0.3">
      <c r="A21" s="41" t="s">
        <v>38</v>
      </c>
      <c r="B21" s="32"/>
      <c r="C21" s="32"/>
      <c r="D21" s="32"/>
      <c r="E21" s="32"/>
      <c r="F21" s="32"/>
      <c r="G21" s="32"/>
      <c r="H21" s="32"/>
      <c r="I21" s="30">
        <f>I20/9</f>
        <v>156832.04368333332</v>
      </c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73"/>
      <c r="J23" s="73"/>
      <c r="K23" s="37"/>
      <c r="O23"/>
      <c r="S23" s="37"/>
    </row>
    <row r="24" spans="1:21" s="31" customFormat="1" ht="21" x14ac:dyDescent="0.4">
      <c r="A24" s="66" t="s">
        <v>37</v>
      </c>
      <c r="B24" s="55"/>
      <c r="C24" s="55"/>
      <c r="D24" s="55"/>
      <c r="E24" s="55"/>
      <c r="F24" s="55"/>
      <c r="G24" s="55"/>
      <c r="H24" s="55"/>
      <c r="I24" s="56"/>
      <c r="J24" s="57"/>
      <c r="K24" s="37"/>
      <c r="L24" s="37"/>
      <c r="O24"/>
      <c r="S24" s="37"/>
      <c r="T24" s="37"/>
    </row>
    <row r="25" spans="1:21" s="41" customFormat="1" x14ac:dyDescent="0.3">
      <c r="A25" s="58"/>
      <c r="B25" s="52"/>
      <c r="C25" s="52"/>
      <c r="D25" s="52"/>
      <c r="E25" s="52"/>
      <c r="F25" s="52"/>
      <c r="G25" s="52"/>
      <c r="H25" s="52"/>
      <c r="I25" s="53" t="s">
        <v>39</v>
      </c>
      <c r="J25" s="63" t="s">
        <v>40</v>
      </c>
      <c r="K25" s="30"/>
      <c r="L25" s="42"/>
      <c r="O25" s="5"/>
      <c r="S25" s="30"/>
      <c r="T25" s="42"/>
    </row>
    <row r="26" spans="1:21" s="31" customFormat="1" x14ac:dyDescent="0.3">
      <c r="A26" s="59" t="s">
        <v>41</v>
      </c>
      <c r="B26" s="51"/>
      <c r="C26" s="51"/>
      <c r="D26" s="51"/>
      <c r="E26" s="51"/>
      <c r="F26" s="51"/>
      <c r="G26" s="51"/>
      <c r="H26" s="51"/>
      <c r="I26" s="76">
        <v>2.99</v>
      </c>
      <c r="J26" s="72">
        <v>0</v>
      </c>
      <c r="K26" s="43"/>
      <c r="O26"/>
      <c r="S26" s="38"/>
    </row>
    <row r="27" spans="1:21" s="31" customFormat="1" x14ac:dyDescent="0.3">
      <c r="A27" s="59" t="s">
        <v>42</v>
      </c>
      <c r="B27" s="51"/>
      <c r="C27" s="51"/>
      <c r="D27" s="51"/>
      <c r="E27" s="51"/>
      <c r="F27" s="51"/>
      <c r="G27" s="51"/>
      <c r="H27" s="51"/>
      <c r="I27" s="54">
        <v>3.74</v>
      </c>
      <c r="J27" s="60">
        <v>0</v>
      </c>
      <c r="K27" s="43"/>
      <c r="O27"/>
      <c r="S27"/>
    </row>
    <row r="28" spans="1:21" s="31" customFormat="1" x14ac:dyDescent="0.3">
      <c r="A28" s="59" t="s">
        <v>43</v>
      </c>
      <c r="B28" s="51"/>
      <c r="C28" s="51"/>
      <c r="D28" s="51"/>
      <c r="E28" s="51"/>
      <c r="F28" s="51"/>
      <c r="G28" s="51"/>
      <c r="H28" s="51"/>
      <c r="I28" s="54">
        <f>I27-I26</f>
        <v>0.75</v>
      </c>
      <c r="J28" s="60"/>
      <c r="K28" s="43"/>
      <c r="O28"/>
      <c r="S28"/>
    </row>
    <row r="29" spans="1:21" s="41" customFormat="1" x14ac:dyDescent="0.3">
      <c r="A29" s="58" t="s">
        <v>44</v>
      </c>
      <c r="B29" s="52"/>
      <c r="C29" s="52"/>
      <c r="D29" s="52"/>
      <c r="E29" s="52"/>
      <c r="F29" s="52"/>
      <c r="G29" s="52"/>
      <c r="H29" s="52"/>
      <c r="I29" s="77">
        <f>I28/2</f>
        <v>0.375</v>
      </c>
      <c r="J29" s="61">
        <v>0</v>
      </c>
      <c r="K29" s="47"/>
      <c r="L29" s="48"/>
      <c r="M29" s="49"/>
      <c r="O29" s="5"/>
      <c r="S29" s="50"/>
      <c r="T29" s="48"/>
      <c r="U29" s="49"/>
    </row>
    <row r="30" spans="1:21" s="31" customFormat="1" x14ac:dyDescent="0.3">
      <c r="A30" s="59" t="s">
        <v>45</v>
      </c>
      <c r="B30" s="51"/>
      <c r="C30" s="51"/>
      <c r="D30" s="51"/>
      <c r="E30" s="51"/>
      <c r="F30" s="51"/>
      <c r="G30" s="51"/>
      <c r="H30" s="51"/>
      <c r="I30" s="78">
        <v>1411488</v>
      </c>
      <c r="J30" s="62"/>
      <c r="K30" s="44"/>
      <c r="L30" s="39"/>
      <c r="M30" s="40"/>
      <c r="O30"/>
      <c r="S30" s="33"/>
      <c r="T30" s="39"/>
      <c r="U30" s="40"/>
    </row>
    <row r="31" spans="1:21" s="70" customFormat="1" ht="16.2" thickBot="1" x14ac:dyDescent="0.35">
      <c r="A31" s="67" t="s">
        <v>46</v>
      </c>
      <c r="B31" s="68"/>
      <c r="C31" s="68"/>
      <c r="D31" s="68"/>
      <c r="E31" s="68"/>
      <c r="F31" s="68"/>
      <c r="G31" s="68"/>
      <c r="H31" s="68"/>
      <c r="I31" s="74">
        <f>I21</f>
        <v>156832.04368333332</v>
      </c>
      <c r="J31" s="75"/>
      <c r="K31" s="69"/>
      <c r="O31" s="71"/>
      <c r="S31" s="71"/>
    </row>
    <row r="32" spans="1:21" s="31" customFormat="1" x14ac:dyDescent="0.3">
      <c r="I32" s="45"/>
      <c r="J32" s="46"/>
      <c r="K32" s="46"/>
      <c r="O32"/>
      <c r="S32"/>
    </row>
    <row r="33" spans="1:19" s="31" customFormat="1" x14ac:dyDescent="0.3">
      <c r="J33"/>
      <c r="K33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s="31" customFormat="1" x14ac:dyDescent="0.3">
      <c r="J41"/>
      <c r="K41"/>
      <c r="O41"/>
      <c r="S41"/>
    </row>
    <row r="42" spans="1:19" s="31" customFormat="1" x14ac:dyDescent="0.3">
      <c r="J42"/>
      <c r="K42"/>
      <c r="O42"/>
      <c r="S42"/>
    </row>
    <row r="43" spans="1:19" x14ac:dyDescent="0.3">
      <c r="A43" s="31"/>
      <c r="B43" s="31"/>
      <c r="C43" s="31"/>
      <c r="D43" s="31"/>
      <c r="E43" s="31"/>
      <c r="F43" s="31"/>
      <c r="G43" s="31"/>
      <c r="H43" s="31"/>
      <c r="I43" s="31"/>
    </row>
    <row r="44" spans="1:19" s="31" customFormat="1" x14ac:dyDescent="0.3">
      <c r="J44"/>
      <c r="K44"/>
      <c r="O44"/>
      <c r="S44"/>
    </row>
    <row r="45" spans="1:19" x14ac:dyDescent="0.3">
      <c r="A45" s="31"/>
      <c r="B45" s="31"/>
      <c r="C45" s="31"/>
      <c r="D45" s="31"/>
      <c r="E45" s="31"/>
      <c r="F45" s="31"/>
      <c r="G45" s="31"/>
      <c r="H45" s="31"/>
      <c r="I45" s="31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1"/>
      <c r="B59" s="31"/>
      <c r="C59" s="31"/>
      <c r="D59" s="31"/>
      <c r="E59" s="31"/>
      <c r="F59" s="31"/>
      <c r="G59" s="31"/>
      <c r="H59" s="31"/>
      <c r="I59" s="31"/>
    </row>
    <row r="60" spans="1:9" x14ac:dyDescent="0.3">
      <c r="A60" s="31"/>
      <c r="B60" s="31"/>
      <c r="C60" s="31"/>
      <c r="D60" s="31"/>
      <c r="E60" s="31"/>
      <c r="F60" s="31"/>
      <c r="G60" s="31"/>
      <c r="H60" s="31"/>
      <c r="I60" s="31"/>
    </row>
  </sheetData>
  <mergeCells count="2">
    <mergeCell ref="I23:J23"/>
    <mergeCell ref="I31:J3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2020-02-13T11:29:55Z</dcterms:modified>
</cp:coreProperties>
</file>