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bery.Ogofia\Desktop\BUSINESS IMPROVEMENT\2020\FCF Computations\02 February 2020\"/>
    </mc:Choice>
  </mc:AlternateContent>
  <xr:revisionPtr revIDLastSave="0" documentId="13_ncr:1_{FFE49E23-AA5B-4634-957D-9916EE848E28}" xr6:coauthVersionLast="44" xr6:coauthVersionMax="44" xr10:uidLastSave="{00000000-0000-0000-0000-000000000000}"/>
  <bookViews>
    <workbookView xWindow="-120" yWindow="-120" windowWidth="25440" windowHeight="15390" activeTab="1" xr2:uid="{FF9B8E57-B727-43BB-A63A-A8696AA40007}"/>
  </bookViews>
  <sheets>
    <sheet name="FCF" sheetId="1" r:id="rId1"/>
    <sheet name="Sheet6" sheetId="5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 localSheetId="1">[72]Indicators!#REF!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 localSheetId="1">[72]Indicators!#REF!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[74]R8_fld!#REF!</definedName>
    <definedName name="areac">'[75]#REF'!$B$23:$B$195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[18]Economics!$C$13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b">[76]Indicators!#REF!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[76]Indicators!#REF!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[76]Indicators!#REF!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 localSheetId="1">[77]BPDMS!$A$1:$L$1444</definedName>
    <definedName name="BPDMS_BP11">[31]BPDMS!$A$1:$L$1444</definedName>
    <definedName name="BPID">#REF!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 localSheetId="1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 localSheetId="1">[66]Indicators!$A$1:$CM$1281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[74]R8_fld!#REF!</definedName>
    <definedName name="Decl">'[19]prodprof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fdf">[76]Indicators!#REF!</definedName>
    <definedName name="dfdv">[76]Indicators!#REF!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[76]Indicators!#REF!</definedName>
    <definedName name="DiscountDate">#REF!</definedName>
    <definedName name="DIV">[74]R8_fld!#REF!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[76]Indicators!#REF!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[76]Indicators!#REF!</definedName>
    <definedName name="eerttn">[76]Indicators!#REF!</definedName>
    <definedName name="eerv">[76]Indicators!#REF!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[76]Indicators!#REF!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 localSheetId="1">[76]Indicators!#REF!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[76]Indicators!#REF!</definedName>
    <definedName name="EvaluationDate">#REF!</definedName>
    <definedName name="evfv">[76]Indicators!#REF!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[74]R8_fld!#REF!</definedName>
    <definedName name="EXP_APPR_TOT">[30]Sheet1!$D$55:$AZ$55</definedName>
    <definedName name="EXP_IIP">[74]R8_fld!#REF!</definedName>
    <definedName name="EXP_RES">[74]R8_fld!#REF!</definedName>
    <definedName name="EXP_URT">[74]R8_fld!#REF!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[76]Indicators!#REF!</definedName>
    <definedName name="fddd">[76]Indicators!#REF!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ff">[74]R8_fld!#REF!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[76]Indicators!#REF!</definedName>
    <definedName name="GCT_ACCRUAL___DIRECTORATE" localSheetId="0">#REF!</definedName>
    <definedName name="GCT_ACCRUAL___DIRECTORATE">#REF!</definedName>
    <definedName name="gggg">[76]Indicators!#REF!</definedName>
    <definedName name="gghbdj">[76]Indicators!#REF!</definedName>
    <definedName name="gghfgad">[76]Indicators!#REF!</definedName>
    <definedName name="ghgadf">[76]Indicators!#REF!</definedName>
    <definedName name="ghj.dfkm">[76]Indicators!#REF!</definedName>
    <definedName name="ghkim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 localSheetId="1">[78]Listvalues!$L$2:$L$7</definedName>
    <definedName name="Grouping">[49]Listvalues!$L$2:$L$7</definedName>
    <definedName name="gsvvvv">[76]Indicators!#REF!</definedName>
    <definedName name="gvhdcnggvzx">[76]Indicators!#REF!</definedName>
    <definedName name="gvjdbjnf">[76]Indicators!#REF!</definedName>
    <definedName name="gvs">[76]Indicators!#REF!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[76]Indicators!#REF!</definedName>
    <definedName name="hgfr">[76]Indicators!#REF!</definedName>
    <definedName name="hghhbjd">[76]Indicators!#REF!</definedName>
    <definedName name="hghvchbv">[76]Indicators!#REF!</definedName>
    <definedName name="hgtrt">#REF!</definedName>
    <definedName name="hhdsnkj">[76]Indicators!#REF!</definedName>
    <definedName name="hhhdfhv">[76]Indicators!#REF!</definedName>
    <definedName name="hhhh">[76]Indicators!#REF!</definedName>
    <definedName name="hhhhhh">[76]Indicators!#REF!</definedName>
    <definedName name="hhjdfjghd">[76]Indicators!#REF!</definedName>
    <definedName name="HIGH">[74]R8_fld!#REF!</definedName>
    <definedName name="HIGH_IIP">[74]R8_fld!#REF!</definedName>
    <definedName name="HIGH_RES">[74]R8_fld!#REF!</definedName>
    <definedName name="HIGH_URT">[74]R8_fld!#REF!</definedName>
    <definedName name="HighRegret">[40]SetUp!$C$37</definedName>
    <definedName name="HighRegretReason" localSheetId="0">#REF!</definedName>
    <definedName name="HighRegretReason">#REF!</definedName>
    <definedName name="hjgbdkjkdk">[76]Indicators!#REF!</definedName>
    <definedName name="hjgjhljrihvds">[76]Indicators!#REF!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 localSheetId="1">[79]Reference!$A$1:$A$2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 localSheetId="1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 localSheetId="1">#REF!</definedName>
    <definedName name="Item">#REF!</definedName>
    <definedName name="item2">[14]ActivityData!$A$5:$A$178</definedName>
    <definedName name="JAN">[53]Sheet1!$G$6:$K$67</definedName>
    <definedName name="jjkjsvbkb">[76]Indicators!#REF!</definedName>
    <definedName name="jkgxht">[76]Indicators!#REF!</definedName>
    <definedName name="jkiu">#REF!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 localSheetId="1">#REF!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[74]R8_fld!#REF!</definedName>
    <definedName name="LOW_IIP">[74]R8_fld!#REF!</definedName>
    <definedName name="LOW_RES">[74]R8_fld!#REF!</definedName>
    <definedName name="LOW_URT">[74]R8_fld!#REF!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'[80]Lookup Sheet'!$BC$2:$BD$13</definedName>
    <definedName name="LUT_Fields">'[80]Lookup Sheet'!$O$2:$S$146</definedName>
    <definedName name="LUT_iPPS">'[80]Lookup Sheet'!$B$2:$L$1846</definedName>
    <definedName name="LUT_Prod_Facilities">'[80]Lookup Sheet'!$U$2:$W$90</definedName>
    <definedName name="MailAddress">[40]SetUp!$C$11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ED">[74]R8_fld!#REF!</definedName>
    <definedName name="MED_IIP">[74]R8_fld!#REF!</definedName>
    <definedName name="MED_RES">[74]R8_fld!#REF!</definedName>
    <definedName name="MED_URT">[74]R8_fld!#REF!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[76]Indicators!#REF!</definedName>
    <definedName name="mmm">[76]Indicators!#REF!</definedName>
    <definedName name="mmmm">[76]Indicators!#REF!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[76]Indicators!#REF!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 localSheetId="1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jhh">#REF!</definedName>
    <definedName name="nn">[76]Indicators!#REF!</definedName>
    <definedName name="nnnnnn">[76]Indicators!#REF!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>#REF!</definedName>
    <definedName name="OIL_REC_DVR">'[81]Ultimate Recovery and Reserves'!#REF!</definedName>
    <definedName name="OIL_REC_RES">'[81]Ultimate Recovery and Reserves'!#REF!</definedName>
    <definedName name="OIL_REC_URD">'[81]Ultimate Recovery and Reserves'!#REF!</definedName>
    <definedName name="OIL_REC_URT">'[81]Ultimate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'[82]Lookup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 localSheetId="1">#REF!</definedName>
    <definedName name="PmasterName">#REF!</definedName>
    <definedName name="POS_FID">[15]Economics!$K$15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[60]FORMS!#REF!</definedName>
    <definedName name="POVNDRCD">[60]FORMS!#REF!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 localSheetId="1">[76]Indicators!#REF!</definedName>
    <definedName name="Pre_FID_Development_Costs">#REF!</definedName>
    <definedName name="Premise">'[59]Oil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>[2]Parameters!#REF!</definedName>
    <definedName name="Print_Area_1">'[75]#REF'!$B$65:$P$149</definedName>
    <definedName name="Print_Area_2">'[75]#REF'!$B$3:$O$77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[74]R8_fld!#REF!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filedata">'[82]Lookup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[76]Indicators!#REF!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bbea">[76]Indicators!#REF!</definedName>
    <definedName name="reabr">[76]Indicators!#REF!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'[81]Ultimate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[76]Indicators!#REF!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[76]Indicators!#REF!</definedName>
    <definedName name="rrtt">[76]Indicators!#REF!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 localSheetId="1">#REF!</definedName>
    <definedName name="Run_Description">#REF!</definedName>
    <definedName name="S">[74]R8_fld!#REF!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[76]Indicators!#REF!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evbv">[76]Indicators!#REF!</definedName>
    <definedName name="SFR___GP1_Volumes_Table" localSheetId="0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are">[74]R8_fld!#REF!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NAME1">'[81]Ultimate Recovery and Reserves'!#REF!</definedName>
    <definedName name="SNAME2">'[81]Ultimate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">#REF!</definedName>
    <definedName name="Start_date" localSheetId="0">#REF!</definedName>
    <definedName name="Start_date" localSheetId="1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[76]Indicators!#REF!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 localSheetId="1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abrb">[76]Indicators!#REF!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[76]Indicators!#REF!</definedName>
    <definedName name="tkt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[76]Indicators!#REF!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[76]Indicators!#REF!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[76]Indicators!#REF!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 localSheetId="1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[76]Indicators!#REF!</definedName>
    <definedName name="vdsg">[76]Indicators!#REF!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'[36]BASE DATA'!$A$23:$A$26</definedName>
    <definedName name="WI" localSheetId="0">#REF!</definedName>
    <definedName name="WI" localSheetId="1">[83]Indicators!#REF!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wyhg">#REF!</definedName>
    <definedName name="X_rate">'[70]As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cv">[76]Indicators!#REF!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[76]Indicators!#REF!</definedName>
    <definedName name="YTDadj">'[71]Shell Adj YTD'!$U$6:$AF$105</definedName>
    <definedName name="yvrrerb">[76]Indicators!#REF!</definedName>
  </definedNames>
  <calcPr calcId="191029"/>
  <pivotCaches>
    <pivotCache cacheId="47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28" i="5" l="1"/>
  <c r="G129" i="5" s="1"/>
  <c r="H125" i="5"/>
  <c r="I124" i="5"/>
  <c r="H123" i="5"/>
  <c r="I122" i="5"/>
  <c r="H121" i="5"/>
  <c r="I120" i="5"/>
  <c r="H117" i="5"/>
  <c r="N116" i="5"/>
  <c r="K116" i="5"/>
  <c r="I116" i="5"/>
  <c r="M116" i="5" s="1"/>
  <c r="J115" i="5"/>
  <c r="N115" i="5" s="1"/>
  <c r="H115" i="5"/>
  <c r="L115" i="5" s="1"/>
  <c r="J112" i="5"/>
  <c r="H112" i="5"/>
  <c r="L112" i="5" s="1"/>
  <c r="K111" i="5"/>
  <c r="O111" i="5" s="1"/>
  <c r="I111" i="5"/>
  <c r="M111" i="5" s="1"/>
  <c r="Q109" i="5"/>
  <c r="J125" i="5" s="1"/>
  <c r="M109" i="5"/>
  <c r="I109" i="5"/>
  <c r="M104" i="5"/>
  <c r="I104" i="5"/>
  <c r="L98" i="5"/>
  <c r="H98" i="5"/>
  <c r="M97" i="5"/>
  <c r="I97" i="5"/>
  <c r="M91" i="5"/>
  <c r="I91" i="5"/>
  <c r="O91" i="5" s="1"/>
  <c r="M87" i="5"/>
  <c r="I87" i="5"/>
  <c r="M85" i="5"/>
  <c r="I85" i="5"/>
  <c r="L83" i="5"/>
  <c r="H83" i="5"/>
  <c r="M82" i="5"/>
  <c r="I82" i="5"/>
  <c r="L81" i="5"/>
  <c r="H81" i="5"/>
  <c r="M80" i="5"/>
  <c r="I80" i="5"/>
  <c r="Q78" i="5"/>
  <c r="K104" i="5" s="1"/>
  <c r="M78" i="5"/>
  <c r="I78" i="5"/>
  <c r="L77" i="5"/>
  <c r="H77" i="5"/>
  <c r="M76" i="5"/>
  <c r="I76" i="5"/>
  <c r="L72" i="5"/>
  <c r="H72" i="5"/>
  <c r="M71" i="5"/>
  <c r="I71" i="5"/>
  <c r="L68" i="5"/>
  <c r="H68" i="5"/>
  <c r="M67" i="5"/>
  <c r="I67" i="5"/>
  <c r="M65" i="5"/>
  <c r="I65" i="5"/>
  <c r="Q63" i="5"/>
  <c r="K91" i="5" s="1"/>
  <c r="I63" i="5"/>
  <c r="H60" i="5"/>
  <c r="I59" i="5"/>
  <c r="H58" i="5"/>
  <c r="I52" i="5"/>
  <c r="H44" i="5"/>
  <c r="I43" i="5"/>
  <c r="O42" i="5"/>
  <c r="J42" i="5"/>
  <c r="H42" i="5"/>
  <c r="L42" i="5" s="1"/>
  <c r="J33" i="5"/>
  <c r="H33" i="5"/>
  <c r="L33" i="5" s="1"/>
  <c r="K32" i="5"/>
  <c r="I32" i="5"/>
  <c r="I127" i="5" s="1"/>
  <c r="Q31" i="5"/>
  <c r="K63" i="5" s="1"/>
  <c r="F8" i="1"/>
  <c r="C8" i="1"/>
  <c r="O82" i="5" l="1"/>
  <c r="O85" i="5"/>
  <c r="O63" i="5"/>
  <c r="L128" i="5"/>
  <c r="O97" i="5"/>
  <c r="O104" i="5"/>
  <c r="N112" i="5"/>
  <c r="N125" i="5"/>
  <c r="N42" i="5"/>
  <c r="N33" i="5"/>
  <c r="L117" i="5"/>
  <c r="M120" i="5"/>
  <c r="L121" i="5"/>
  <c r="M122" i="5"/>
  <c r="L123" i="5"/>
  <c r="N123" i="5" s="1"/>
  <c r="M124" i="5"/>
  <c r="L125" i="5"/>
  <c r="O32" i="5"/>
  <c r="M43" i="5"/>
  <c r="O43" i="5" s="1"/>
  <c r="L44" i="5"/>
  <c r="M52" i="5"/>
  <c r="L58" i="5"/>
  <c r="N58" i="5" s="1"/>
  <c r="M59" i="5"/>
  <c r="L60" i="5"/>
  <c r="M63" i="5"/>
  <c r="K65" i="5"/>
  <c r="O65" i="5" s="1"/>
  <c r="K67" i="5"/>
  <c r="O67" i="5" s="1"/>
  <c r="J68" i="5"/>
  <c r="N68" i="5" s="1"/>
  <c r="K71" i="5"/>
  <c r="O71" i="5" s="1"/>
  <c r="J72" i="5"/>
  <c r="N72" i="5" s="1"/>
  <c r="K76" i="5"/>
  <c r="O76" i="5" s="1"/>
  <c r="J77" i="5"/>
  <c r="N77" i="5" s="1"/>
  <c r="K78" i="5"/>
  <c r="O78" i="5" s="1"/>
  <c r="K80" i="5"/>
  <c r="O80" i="5" s="1"/>
  <c r="J81" i="5"/>
  <c r="N81" i="5" s="1"/>
  <c r="K82" i="5"/>
  <c r="J83" i="5"/>
  <c r="N83" i="5" s="1"/>
  <c r="K85" i="5"/>
  <c r="K87" i="5"/>
  <c r="O87" i="5" s="1"/>
  <c r="K97" i="5"/>
  <c r="J98" i="5"/>
  <c r="K109" i="5"/>
  <c r="O109" i="5" s="1"/>
  <c r="O116" i="5"/>
  <c r="H127" i="5"/>
  <c r="M32" i="5"/>
  <c r="K43" i="5"/>
  <c r="K127" i="5" s="1"/>
  <c r="J44" i="5"/>
  <c r="J127" i="5" s="1"/>
  <c r="K52" i="5"/>
  <c r="O52" i="5" s="1"/>
  <c r="J58" i="5"/>
  <c r="K59" i="5"/>
  <c r="O59" i="5" s="1"/>
  <c r="J60" i="5"/>
  <c r="J129" i="5" s="1"/>
  <c r="J117" i="5"/>
  <c r="N117" i="5" s="1"/>
  <c r="K120" i="5"/>
  <c r="O120" i="5" s="1"/>
  <c r="J121" i="5"/>
  <c r="N121" i="5" s="1"/>
  <c r="K122" i="5"/>
  <c r="O122" i="5" s="1"/>
  <c r="J123" i="5"/>
  <c r="K124" i="5"/>
  <c r="O124" i="5" s="1"/>
  <c r="N44" i="5" l="1"/>
  <c r="J128" i="5"/>
  <c r="L127" i="5"/>
  <c r="O127" i="5"/>
  <c r="M127" i="5"/>
  <c r="L129" i="5"/>
  <c r="N98" i="5"/>
  <c r="N60" i="5"/>
  <c r="N127" i="5" s="1"/>
  <c r="C6" i="1" l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<sst xmlns="http://schemas.openxmlformats.org/spreadsheetml/2006/main" count="214" uniqueCount="169">
  <si>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</si>
  <si>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</si>
  <si>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</si>
  <si>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</si>
  <si>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</si>
  <si>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</si>
  <si>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</si>
  <si>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</si>
  <si>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</si>
  <si>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</si>
  <si>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</si>
  <si>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</si>
  <si>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</si>
  <si>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</si>
  <si>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</si>
  <si>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</si>
  <si>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</si>
  <si>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</si>
  <si>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</si>
  <si>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</si>
  <si>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</si>
  <si>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</si>
  <si>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</si>
  <si>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</si>
  <si>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</si>
  <si>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</si>
  <si>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</si>
  <si>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</si>
  <si>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</si>
  <si>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</si>
  <si>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</si>
  <si>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</si>
  <si>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</si>
  <si>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</si>
  <si>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</si>
  <si>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NOV</t>
  </si>
  <si>
    <t>Column Labels</t>
  </si>
  <si>
    <t>DomGas</t>
  </si>
  <si>
    <t>NLNG</t>
  </si>
  <si>
    <t>Oil</t>
  </si>
  <si>
    <t>Pipeline</t>
  </si>
  <si>
    <t>IDS Cages</t>
  </si>
  <si>
    <t>Net to Asset</t>
  </si>
  <si>
    <t>Row Labels</t>
  </si>
  <si>
    <t>Sum of Plan</t>
  </si>
  <si>
    <t>Gas</t>
  </si>
  <si>
    <t>ENV</t>
  </si>
  <si>
    <t>AKRF1</t>
  </si>
  <si>
    <t>AKRF1_G</t>
  </si>
  <si>
    <t>BISF1</t>
  </si>
  <si>
    <t>BISF1_G</t>
  </si>
  <si>
    <t>EGBF1</t>
  </si>
  <si>
    <t>EGBF1_G</t>
  </si>
  <si>
    <t>EGWF1</t>
  </si>
  <si>
    <t>EGWF1_G</t>
  </si>
  <si>
    <t>EGWG1</t>
  </si>
  <si>
    <t>EGWG1_G</t>
  </si>
  <si>
    <t>IDUF1</t>
  </si>
  <si>
    <t>IDUF1_G</t>
  </si>
  <si>
    <t>OGNF1</t>
  </si>
  <si>
    <t>OGNF1_G</t>
  </si>
  <si>
    <t>OSHF1</t>
  </si>
  <si>
    <t>OSHF1_G</t>
  </si>
  <si>
    <t>SBAF1</t>
  </si>
  <si>
    <t>SBAF1_G</t>
  </si>
  <si>
    <t>TEDF1</t>
  </si>
  <si>
    <t>TEDF1_G</t>
  </si>
  <si>
    <t>UZRF1</t>
  </si>
  <si>
    <t>UZRF1_G</t>
  </si>
  <si>
    <t>EC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</si>
  <si>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</si>
  <si>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</si>
  <si>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</si>
  <si>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</si>
  <si>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</si>
  <si>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</si>
  <si>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</si>
  <si>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</si>
  <si>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</si>
  <si>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</si>
  <si>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</si>
  <si>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</si>
  <si>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</si>
  <si>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</si>
  <si>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</si>
  <si>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</si>
  <si>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</si>
  <si>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</si>
  <si>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</si>
  <si>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</si>
  <si>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</si>
  <si>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</si>
  <si>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</si>
  <si>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</si>
  <si>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</si>
  <si>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</si>
  <si>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</si>
  <si>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</si>
  <si>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</si>
  <si>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</si>
  <si>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EL</t>
  </si>
  <si>
    <t>AGBD/OBGN</t>
  </si>
  <si>
    <t>AGBF1</t>
  </si>
  <si>
    <t>AGBF1_G</t>
  </si>
  <si>
    <t>AGBF2</t>
  </si>
  <si>
    <t>AGBF2_G</t>
  </si>
  <si>
    <t>AGBG1</t>
  </si>
  <si>
    <t>AGBG1_G</t>
  </si>
  <si>
    <t>ASNF1</t>
  </si>
  <si>
    <t>ASNF1_G</t>
  </si>
  <si>
    <t>OBIF1</t>
  </si>
  <si>
    <t>OBIF1_G</t>
  </si>
  <si>
    <t>OBIG1</t>
  </si>
  <si>
    <t>OBIG1_G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</si>
  <si>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</si>
  <si>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</si>
  <si>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</si>
  <si>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</si>
  <si>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</si>
  <si>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</si>
  <si>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</si>
  <si>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</si>
  <si>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</si>
  <si>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RUMUAHIA</t>
  </si>
  <si>
    <t>AHIF1</t>
  </si>
  <si>
    <t>AHIF1_G</t>
  </si>
  <si>
    <t>OBLF1</t>
  </si>
  <si>
    <t>OBLF1_G</t>
  </si>
  <si>
    <t>OGEF1_G</t>
  </si>
  <si>
    <t>OGEG1</t>
  </si>
  <si>
    <t>OGUF1</t>
  </si>
  <si>
    <t>OGUF1_G</t>
  </si>
  <si>
    <t>UMUF1</t>
  </si>
  <si>
    <t>UMUF1_G</t>
  </si>
  <si>
    <t>WS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</si>
  <si>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</si>
  <si>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</si>
  <si>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</si>
  <si>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</si>
  <si>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</si>
  <si>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</si>
  <si>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</si>
  <si>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</si>
  <si>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</si>
  <si>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</si>
  <si>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</si>
  <si>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</si>
  <si>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</si>
  <si>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</si>
  <si>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</si>
  <si>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</si>
  <si>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</si>
  <si>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</si>
  <si>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</si>
  <si>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</si>
  <si>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</si>
  <si>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OKNF1</t>
  </si>
  <si>
    <t>OKNF1_G</t>
  </si>
  <si>
    <t>OPUF1</t>
  </si>
  <si>
    <t>OPUF1_G</t>
  </si>
  <si>
    <t>TUNF1</t>
  </si>
  <si>
    <t>TUNF1_G</t>
  </si>
  <si>
    <t>TUNG1</t>
  </si>
  <si>
    <t>TUNG1_G</t>
  </si>
  <si>
    <t>Grand Total</t>
  </si>
  <si>
    <t>Dom</t>
  </si>
  <si>
    <t>Mscf</t>
  </si>
  <si>
    <t>bbl</t>
  </si>
  <si>
    <t xml:space="preserve">Sum of Actual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</si>
</sst>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5" fillId="0" borderId="0"/>
    <xf numFmtId="0" fontId="7" fillId="0" borderId="0"/>
  </cellStyleXfs>
  <cellXfs count="47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0" fontId="7" fillId="0" borderId="0" xfId="5"/>
    <xf numFmtId="3" fontId="7" fillId="0" borderId="0" xfId="5" applyNumberFormat="1"/>
    <xf numFmtId="0" fontId="5" fillId="0" borderId="0" xfId="5" applyFont="1"/>
    <xf numFmtId="0" fontId="5" fillId="0" borderId="0" xfId="5" applyFont="1" applyAlignment="1">
      <alignment horizontal="center"/>
    </xf>
    <xf numFmtId="3" fontId="5" fillId="0" borderId="0" xfId="5" applyNumberFormat="1" applyFont="1" applyAlignment="1">
      <alignment horizontal="center"/>
    </xf>
    <xf numFmtId="3" fontId="6" fillId="0" borderId="7" xfId="5" applyNumberFormat="1" applyFont="1" applyBorder="1" applyAlignment="1">
      <alignment horizontal="center"/>
    </xf>
    <xf numFmtId="3" fontId="6" fillId="0" borderId="8" xfId="5" applyNumberFormat="1" applyFont="1" applyBorder="1" applyAlignment="1">
      <alignment horizontal="center"/>
    </xf>
    <xf numFmtId="3" fontId="6" fillId="0" borderId="9" xfId="5" applyNumberFormat="1" applyFont="1" applyBorder="1" applyAlignment="1">
      <alignment horizontal="center"/>
    </xf>
    <xf numFmtId="3" fontId="6" fillId="0" borderId="10" xfId="5" applyNumberFormat="1" applyFont="1" applyBorder="1" applyAlignment="1">
      <alignment horizontal="center"/>
    </xf>
    <xf numFmtId="0" fontId="7" fillId="0" borderId="0" xfId="5" applyAlignment="1">
      <alignment horizontal="left"/>
    </xf>
    <xf numFmtId="3" fontId="7" fillId="0" borderId="11" xfId="5" applyNumberFormat="1" applyBorder="1"/>
    <xf numFmtId="3" fontId="7" fillId="0" borderId="12" xfId="5" applyNumberFormat="1" applyBorder="1"/>
    <xf numFmtId="0" fontId="7" fillId="0" borderId="0" xfId="5" applyAlignment="1">
      <alignment horizontal="left" indent="1"/>
    </xf>
    <xf numFmtId="3" fontId="7" fillId="0" borderId="13" xfId="5" applyNumberFormat="1" applyBorder="1"/>
    <xf numFmtId="3" fontId="7" fillId="0" borderId="14" xfId="5" applyNumberFormat="1" applyBorder="1"/>
    <xf numFmtId="0" fontId="7" fillId="0" borderId="0" xfId="5" applyAlignment="1">
      <alignment horizontal="left" indent="2"/>
    </xf>
    <xf numFmtId="4" fontId="7" fillId="0" borderId="0" xfId="5" applyNumberFormat="1"/>
    <xf numFmtId="3" fontId="7" fillId="0" borderId="9" xfId="5" applyNumberFormat="1" applyBorder="1"/>
    <xf numFmtId="3" fontId="7" fillId="0" borderId="10" xfId="5" applyNumberFormat="1" applyBorder="1"/>
    <xf numFmtId="4" fontId="5" fillId="0" borderId="0" xfId="5" applyNumberFormat="1" applyFont="1"/>
  </cellXfs>
  <cellStyles count="6">
    <cellStyle name="Comma 10 6" xfId="1" xr:uid="{52006BFE-9059-45E3-99D4-20161C221BFD}"/>
    <cellStyle name="Comma 2" xfId="2" xr:uid="{3F92C62A-CD5B-47EB-9B8B-455244283276}"/>
    <cellStyle name="Normal" xfId="0" builtinId="0"/>
    <cellStyle name="Normal 2" xfId="4" xr:uid="{322B5578-70A2-49B4-BDE9-59B157BE6687}"/>
    <cellStyle name="Normal 3" xfId="5" xr:uid="{04FF090C-67A9-49A5-9C6F-82FB39D97D16}"/>
    <cellStyle name="Normal 4" xfId="3" xr:uid="{63346048-F296-4B76-9910-8DDE93AB12C6}"/>
  </cellStyles>
  <dxfs count="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sbery.Ogofia/Desktop/BUSINESS%20IMPROVEMENT/2020/FCF%20Computations/00%20General%20Folder/SPDC%20OP19%20(2020)%20Facility%20Targets_Edited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Austin.Efenovwe\Local%20Settings\Temporary%20Internet%20Files\PEA_List_BP07_Projects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MOD%20Extracts_05Jul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Babafemi.Otubanjo\AppData\Local\Microsoft\Windows\Temporary%20Internet%20Files\Content.Outlook\0LGX13BK\Final%20B1%20Hierarchy%20-UIG-%20GoLive_2010-07-03_V02EB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TAJUDE~1.ONA\OTLocal\EPAFRI~3\Workbin\1148EEB.R.O\BP11G%20IPSC%20&amp;%20Prod%2022Aug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Kikelomo.Afolabi\Local%20Settings\Temporary%20Internet%20Files\OLK119\PEA_List_BP07_Project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  <sheetName val="Summary_Cash_Flow17"/>
      <sheetName val="PV_Table17"/>
      <sheetName val="Expanded_Cash_Flow17"/>
      <sheetName val="Pre-Tax_Cash_Flow17"/>
      <sheetName val="Government_Take_Cash_Flow17"/>
      <sheetName val="Standard_Cash_Flow17"/>
      <sheetName val="Company_Corporation_Tax17"/>
      <sheetName val="Company_Special_Tax17"/>
      <sheetName val="Field_Interests17"/>
      <sheetName val="Company_Offsets17"/>
      <sheetName val="Summary_Valuation17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3">
          <cell r="C3">
            <v>0.36499999999999999</v>
          </cell>
        </row>
      </sheetData>
      <sheetData sheetId="50">
        <row r="1">
          <cell r="C1" t="str">
            <v>Fortum</v>
          </cell>
        </row>
      </sheetData>
      <sheetData sheetId="51">
        <row r="1">
          <cell r="C1" t="str">
            <v>Fortum</v>
          </cell>
        </row>
      </sheetData>
      <sheetData sheetId="52">
        <row r="1">
          <cell r="C1" t="str">
            <v>Fortum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C1" t="str">
            <v>Fortum</v>
          </cell>
        </row>
      </sheetData>
      <sheetData sheetId="62">
        <row r="1">
          <cell r="C1" t="str">
            <v>Fortum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>
        <row r="1">
          <cell r="C1" t="str">
            <v>Fortum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  <sheetData sheetId="205">
        <row r="1">
          <cell r="C1" t="str">
            <v>Fortum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  <sheetName val="Data_Entry"/>
      <sheetName val="Automated_Balance_Sheet"/>
      <sheetName val="Assoc_Coy_PMaster_Data"/>
      <sheetName val="Group_Coy_PMaster_Data"/>
      <sheetName val="Automated_Profit_&amp;_Loss"/>
      <sheetName val="Automated_Cashflow"/>
      <sheetName val="Auto_Volumes_and_Supplementary"/>
      <sheetName val="Sheet1"/>
      <sheetName val="Data_Entry3"/>
      <sheetName val="Automated_Profit_&amp;_Loss3"/>
      <sheetName val="Automated_Balance_Sheet3"/>
      <sheetName val="Automated_Cashflow3"/>
      <sheetName val="Auto_Volumes_and_Supplementary3"/>
      <sheetName val="Assoc_Coy_PMaster_Data3"/>
      <sheetName val="Group_Coy_PMaster_Data3"/>
      <sheetName val="Data_Entry2"/>
      <sheetName val="Automated_Profit_&amp;_Loss2"/>
      <sheetName val="Automated_Balance_Sheet2"/>
      <sheetName val="Automated_Cashflow2"/>
      <sheetName val="Auto_Volumes_and_Supplementary2"/>
      <sheetName val="Assoc_Coy_PMaster_Data2"/>
      <sheetName val="Group_Coy_PMaster_Data2"/>
      <sheetName val="Data_Entry4"/>
      <sheetName val="Automated_Profit_&amp;_Loss4"/>
      <sheetName val="Automated_Balance_Sheet4"/>
      <sheetName val="Automated_Cashflow4"/>
      <sheetName val="Auto_Volumes_and_Supplementary4"/>
      <sheetName val="Assoc_Coy_PMaster_Data4"/>
      <sheetName val="Group_Coy_PMaster_Data4"/>
      <sheetName val="Data_Entry5"/>
      <sheetName val="Automated_Profit_&amp;_Loss5"/>
      <sheetName val="Automated_Balance_Sheet5"/>
      <sheetName val="Automated_Cashflow5"/>
      <sheetName val="Auto_Volumes_and_Supplementary5"/>
      <sheetName val="Assoc_Coy_PMaster_Data5"/>
      <sheetName val="Group_Coy_PMaster_Data5"/>
      <sheetName val="Data_Entry6"/>
      <sheetName val="Automated_Profit_&amp;_Loss6"/>
      <sheetName val="Automated_Balance_Sheet6"/>
      <sheetName val="Automated_Cashflow6"/>
      <sheetName val="Auto_Volumes_and_Supplementary6"/>
      <sheetName val="Assoc_Coy_PMaster_Data6"/>
      <sheetName val="Group_Coy_PMaster_Data6"/>
      <sheetName val="Data_Entry7"/>
      <sheetName val="Automated_Profit_&amp;_Loss7"/>
      <sheetName val="Automated_Balance_Sheet7"/>
      <sheetName val="Automated_Cashflow7"/>
      <sheetName val="Auto_Volumes_and_Supplementary7"/>
      <sheetName val="Assoc_Coy_PMaster_Data7"/>
      <sheetName val="Group_Coy_PMaster_Data7"/>
      <sheetName val="Data_Entry8"/>
      <sheetName val="Automated_Profit_&amp;_Loss8"/>
      <sheetName val="Automated_Balance_Sheet8"/>
      <sheetName val="Automated_Cashflow8"/>
      <sheetName val="Auto_Volumes_and_Supplementary8"/>
      <sheetName val="Assoc_Coy_PMaster_Data8"/>
      <sheetName val="Group_Coy_PMaster_Data8"/>
      <sheetName val="Group_Coy_PMaster_Data9"/>
      <sheetName val="Automated_Profit_&amp;_Loss9"/>
      <sheetName val="Data_Entry9"/>
      <sheetName val="Assoc_Coy_PMaster_Data9"/>
      <sheetName val="Automated_Balance_Sheet9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>
        <row r="6">
          <cell r="D6">
            <v>0</v>
          </cell>
        </row>
      </sheetData>
      <sheetData sheetId="16">
        <row r="6">
          <cell r="D6">
            <v>0</v>
          </cell>
        </row>
      </sheetData>
      <sheetData sheetId="17">
        <row r="6">
          <cell r="D6">
            <v>0</v>
          </cell>
        </row>
      </sheetData>
      <sheetData sheetId="18">
        <row r="6">
          <cell r="D6">
            <v>0</v>
          </cell>
        </row>
      </sheetData>
      <sheetData sheetId="19">
        <row r="6">
          <cell r="D6">
            <v>0</v>
          </cell>
        </row>
      </sheetData>
      <sheetData sheetId="20">
        <row r="6">
          <cell r="D6">
            <v>0</v>
          </cell>
        </row>
      </sheetData>
      <sheetData sheetId="21">
        <row r="6">
          <cell r="D6">
            <v>0</v>
          </cell>
        </row>
      </sheetData>
      <sheetData sheetId="22">
        <row r="6">
          <cell r="D6">
            <v>0</v>
          </cell>
        </row>
      </sheetData>
      <sheetData sheetId="23">
        <row r="6">
          <cell r="D6">
            <v>0</v>
          </cell>
        </row>
      </sheetData>
      <sheetData sheetId="24">
        <row r="6">
          <cell r="D6">
            <v>0</v>
          </cell>
        </row>
      </sheetData>
      <sheetData sheetId="25">
        <row r="6">
          <cell r="D6">
            <v>0</v>
          </cell>
        </row>
      </sheetData>
      <sheetData sheetId="26" refreshError="1"/>
      <sheetData sheetId="27">
        <row r="6">
          <cell r="D6">
            <v>0</v>
          </cell>
        </row>
      </sheetData>
      <sheetData sheetId="28">
        <row r="6">
          <cell r="D6">
            <v>0</v>
          </cell>
        </row>
      </sheetData>
      <sheetData sheetId="29">
        <row r="6">
          <cell r="D6">
            <v>0</v>
          </cell>
        </row>
      </sheetData>
      <sheetData sheetId="30">
        <row r="6">
          <cell r="D6">
            <v>0</v>
          </cell>
        </row>
      </sheetData>
      <sheetData sheetId="31">
        <row r="6">
          <cell r="D6">
            <v>0</v>
          </cell>
        </row>
      </sheetData>
      <sheetData sheetId="32">
        <row r="6">
          <cell r="D6">
            <v>0</v>
          </cell>
        </row>
      </sheetData>
      <sheetData sheetId="33">
        <row r="6">
          <cell r="D6">
            <v>0</v>
          </cell>
        </row>
      </sheetData>
      <sheetData sheetId="34">
        <row r="6">
          <cell r="D6">
            <v>0</v>
          </cell>
        </row>
      </sheetData>
      <sheetData sheetId="35">
        <row r="6">
          <cell r="D6">
            <v>0</v>
          </cell>
        </row>
      </sheetData>
      <sheetData sheetId="36">
        <row r="6">
          <cell r="D6">
            <v>0</v>
          </cell>
        </row>
      </sheetData>
      <sheetData sheetId="37"/>
      <sheetData sheetId="38"/>
      <sheetData sheetId="39"/>
      <sheetData sheetId="40">
        <row r="6">
          <cell r="D6">
            <v>0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Sheet15"/>
      <sheetName val="Control Panel"/>
      <sheetName val="PAYROLL"/>
      <sheetName val="2006_FA_SCHEDULE1"/>
      <sheetName val="Report_Summary1"/>
      <sheetName val="Pension_Report1"/>
      <sheetName val="2006_FA_SCHEDULE2"/>
      <sheetName val="Report_Summary2"/>
      <sheetName val="Pension_Report2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Projects numbers"/>
      <sheetName val="2006_FA_SCHEDULE5"/>
      <sheetName val="Report_Summary5"/>
      <sheetName val="Pension_Report5"/>
      <sheetName val="NGC-AGOT - FEB'18"/>
      <sheetName val="NPDC-FEB'18"/>
      <sheetName val="NPDC-December 2017"/>
      <sheetName val="TOTAL_Qtrly_Incentive2"/>
      <sheetName val="TOTAL_Qtrly_Incentive1"/>
      <sheetName val="TOTAL_Qtrly_Incentive3"/>
      <sheetName val="Control_Panel3"/>
      <sheetName val="TB_Jun043"/>
      <sheetName val="Projects_numbers3"/>
      <sheetName val="Control_Panel1"/>
      <sheetName val="WNL_(2)1"/>
      <sheetName val="TB_Jun041"/>
      <sheetName val="Projects_numbers1"/>
      <sheetName val="Control_Panel"/>
      <sheetName val="WNL_(2)"/>
      <sheetName val="Projects_numbers"/>
      <sheetName val="Control_Panel2"/>
      <sheetName val="WNL_(2)2"/>
      <sheetName val="TB_Jun042"/>
      <sheetName val="Projects_numbers2"/>
      <sheetName val="2006_FA_SCHEDULE13"/>
      <sheetName val="Report_Summary13"/>
      <sheetName val="Pension_Report13"/>
      <sheetName val="TOTAL_Qtrly_Incentive12"/>
      <sheetName val="Control_Panel12"/>
      <sheetName val="WNL_(2)12"/>
      <sheetName val="TB_Jun0412"/>
      <sheetName val="Projects_numbers12"/>
      <sheetName val="TOTAL_Qtrly_Incentive4"/>
      <sheetName val="Control_Panel4"/>
      <sheetName val="WNL_(2)4"/>
      <sheetName val="TB_Jun044"/>
      <sheetName val="Projects_numbers4"/>
      <sheetName val="2006_FA_SCHEDULE6"/>
      <sheetName val="Report_Summary6"/>
      <sheetName val="Pension_Report6"/>
      <sheetName val="TOTAL_Qtrly_Incentive5"/>
      <sheetName val="Control_Panel5"/>
      <sheetName val="WNL_(2)5"/>
      <sheetName val="TB_Jun045"/>
      <sheetName val="Projects_numbers5"/>
      <sheetName val="2006_FA_SCHEDULE7"/>
      <sheetName val="Report_Summary7"/>
      <sheetName val="Pension_Report7"/>
      <sheetName val="TOTAL_Qtrly_Incentive6"/>
      <sheetName val="Control_Panel6"/>
      <sheetName val="WNL_(2)6"/>
      <sheetName val="TB_Jun046"/>
      <sheetName val="Projects_numbers6"/>
      <sheetName val="2006_FA_SCHEDULE8"/>
      <sheetName val="Report_Summary8"/>
      <sheetName val="Pension_Report8"/>
      <sheetName val="TOTAL_Qtrly_Incentive7"/>
      <sheetName val="Control_Panel7"/>
      <sheetName val="WNL_(2)7"/>
      <sheetName val="TB_Jun047"/>
      <sheetName val="Projects_numbers7"/>
      <sheetName val="2006_FA_SCHEDULE11"/>
      <sheetName val="Report_Summary11"/>
      <sheetName val="Pension_Report11"/>
      <sheetName val="TOTAL_Qtrly_Incentive10"/>
      <sheetName val="Control_Panel10"/>
      <sheetName val="WNL_(2)10"/>
      <sheetName val="TB_Jun0410"/>
      <sheetName val="Projects_numbers10"/>
      <sheetName val="2006_FA_SCHEDULE9"/>
      <sheetName val="Report_Summary9"/>
      <sheetName val="Pension_Report9"/>
      <sheetName val="TOTAL_Qtrly_Incentive8"/>
      <sheetName val="Control_Panel8"/>
      <sheetName val="WNL_(2)8"/>
      <sheetName val="TB_Jun048"/>
      <sheetName val="Projects_numbers8"/>
      <sheetName val="2006_FA_SCHEDULE10"/>
      <sheetName val="Report_Summary10"/>
      <sheetName val="Pension_Report10"/>
      <sheetName val="TOTAL_Qtrly_Incentive9"/>
      <sheetName val="Control_Panel9"/>
      <sheetName val="WNL_(2)9"/>
      <sheetName val="TB_Jun049"/>
      <sheetName val="Projects_numbers9"/>
      <sheetName val="2006_FA_SCHEDULE12"/>
      <sheetName val="Report_Summary12"/>
      <sheetName val="Pension_Report12"/>
      <sheetName val="TOTAL_Qtrly_Incentive11"/>
      <sheetName val="Control_Panel11"/>
      <sheetName val="WNL_(2)11"/>
      <sheetName val="TB_Jun0411"/>
      <sheetName val="Projects_numbers11"/>
      <sheetName val="2006_FA_SCHEDULE14"/>
      <sheetName val="Report_Summary14"/>
      <sheetName val="Pension_Report14"/>
      <sheetName val="TOTAL_Qtrly_Incentive13"/>
      <sheetName val="Control_Panel13"/>
      <sheetName val="WNL_(2)13"/>
      <sheetName val="TB_Jun0413"/>
      <sheetName val="Projects_numbers13"/>
      <sheetName val="2006_FA_SCHEDULE15"/>
      <sheetName val="Report_Summary15"/>
      <sheetName val="Pension_Report15"/>
      <sheetName val="TOTAL_Qtrly_Incentive14"/>
      <sheetName val="Control_Panel14"/>
      <sheetName val="WNL_(2)14"/>
      <sheetName val="TB_Jun0414"/>
      <sheetName val="Projects_numbers14"/>
      <sheetName val="2006_FA_SCHEDULE16"/>
      <sheetName val="Report_Summary16"/>
      <sheetName val="Pension_Report16"/>
      <sheetName val="TOTAL_Qtrly_Incentive15"/>
      <sheetName val="Control_Panel15"/>
      <sheetName val="WNL_(2)15"/>
      <sheetName val="TB_Jun0415"/>
      <sheetName val="Projects_numbers15"/>
      <sheetName val="2006_FA_SCHEDULE17"/>
      <sheetName val="Report_Summary17"/>
      <sheetName val="Pension_Report17"/>
      <sheetName val="TOTAL_Qtrly_Incentive16"/>
      <sheetName val="Control_Panel16"/>
      <sheetName val="WNL_(2)16"/>
      <sheetName val="TB_Jun0416"/>
      <sheetName val="Projects_numbers16"/>
      <sheetName val="2006_FA_SCHEDULE31"/>
      <sheetName val="Report_Summary31"/>
      <sheetName val="Pension_Report31"/>
      <sheetName val="TOTAL_Qtrly_Incentive30"/>
      <sheetName val="Control_Panel30"/>
      <sheetName val="WNL_(2)30"/>
      <sheetName val="TB_Jun0430"/>
      <sheetName val="Projects_numbers30"/>
      <sheetName val="2006_FA_SCHEDULE18"/>
      <sheetName val="Report_Summary18"/>
      <sheetName val="Pension_Report18"/>
      <sheetName val="TOTAL_Qtrly_Incentive17"/>
      <sheetName val="Control_Panel17"/>
      <sheetName val="WNL_(2)17"/>
      <sheetName val="TB_Jun0417"/>
      <sheetName val="Projects_numbers17"/>
      <sheetName val="2006_FA_SCHEDULE21"/>
      <sheetName val="Report_Summary21"/>
      <sheetName val="Pension_Report21"/>
      <sheetName val="TOTAL_Qtrly_Incentive20"/>
      <sheetName val="Control_Panel20"/>
      <sheetName val="WNL_(2)20"/>
      <sheetName val="TB_Jun0420"/>
      <sheetName val="Projects_numbers20"/>
      <sheetName val="2006_FA_SCHEDULE20"/>
      <sheetName val="Report_Summary20"/>
      <sheetName val="Pension_Report20"/>
      <sheetName val="TOTAL_Qtrly_Incentive19"/>
      <sheetName val="Control_Panel19"/>
      <sheetName val="WNL_(2)19"/>
      <sheetName val="TB_Jun0419"/>
      <sheetName val="Projects_numbers19"/>
      <sheetName val="2006_FA_SCHEDULE19"/>
      <sheetName val="Report_Summary19"/>
      <sheetName val="Pension_Report19"/>
      <sheetName val="TOTAL_Qtrly_Incentive18"/>
      <sheetName val="Control_Panel18"/>
      <sheetName val="WNL_(2)18"/>
      <sheetName val="TB_Jun0418"/>
      <sheetName val="Projects_numbers18"/>
      <sheetName val="2006_FA_SCHEDULE22"/>
      <sheetName val="Report_Summary22"/>
      <sheetName val="Pension_Report22"/>
      <sheetName val="TOTAL_Qtrly_Incentive21"/>
      <sheetName val="Control_Panel21"/>
      <sheetName val="WNL_(2)21"/>
      <sheetName val="TB_Jun0421"/>
      <sheetName val="Projects_numbers21"/>
      <sheetName val="2006_FA_SCHEDULE28"/>
      <sheetName val="Report_Summary28"/>
      <sheetName val="Pension_Report28"/>
      <sheetName val="TOTAL_Qtrly_Incentive27"/>
      <sheetName val="Control_Panel27"/>
      <sheetName val="WNL_(2)27"/>
      <sheetName val="TB_Jun0427"/>
      <sheetName val="Projects_numbers27"/>
      <sheetName val="2006_FA_SCHEDULE23"/>
      <sheetName val="Report_Summary23"/>
      <sheetName val="Pension_Report23"/>
      <sheetName val="TOTAL_Qtrly_Incentive22"/>
      <sheetName val="Control_Panel22"/>
      <sheetName val="WNL_(2)22"/>
      <sheetName val="TB_Jun0422"/>
      <sheetName val="Projects_numbers22"/>
      <sheetName val="2006_FA_SCHEDULE24"/>
      <sheetName val="Report_Summary24"/>
      <sheetName val="Pension_Report24"/>
      <sheetName val="TOTAL_Qtrly_Incentive23"/>
      <sheetName val="Control_Panel23"/>
      <sheetName val="WNL_(2)23"/>
      <sheetName val="TB_Jun0423"/>
      <sheetName val="Projects_numbers23"/>
      <sheetName val="2006_FA_SCHEDULE25"/>
      <sheetName val="Report_Summary25"/>
      <sheetName val="Pension_Report25"/>
      <sheetName val="TOTAL_Qtrly_Incentive24"/>
      <sheetName val="Control_Panel24"/>
      <sheetName val="WNL_(2)24"/>
      <sheetName val="TB_Jun0424"/>
      <sheetName val="Projects_numbers24"/>
      <sheetName val="2006_FA_SCHEDULE26"/>
      <sheetName val="Report_Summary26"/>
      <sheetName val="Pension_Report26"/>
      <sheetName val="TOTAL_Qtrly_Incentive25"/>
      <sheetName val="Control_Panel25"/>
      <sheetName val="WNL_(2)25"/>
      <sheetName val="TB_Jun0425"/>
      <sheetName val="Projects_numbers25"/>
      <sheetName val="2006_FA_SCHEDULE27"/>
      <sheetName val="Report_Summary27"/>
      <sheetName val="Pension_Report27"/>
      <sheetName val="TOTAL_Qtrly_Incentive26"/>
      <sheetName val="Control_Panel26"/>
      <sheetName val="WNL_(2)26"/>
      <sheetName val="TB_Jun0426"/>
      <sheetName val="Projects_numbers26"/>
      <sheetName val="2006_FA_SCHEDULE29"/>
      <sheetName val="Report_Summary29"/>
      <sheetName val="Pension_Report29"/>
      <sheetName val="TOTAL_Qtrly_Incentive28"/>
      <sheetName val="Control_Panel28"/>
      <sheetName val="WNL_(2)28"/>
      <sheetName val="TB_Jun0428"/>
      <sheetName val="Projects_numbers28"/>
      <sheetName val="2006_FA_SCHEDULE30"/>
      <sheetName val="Report_Summary30"/>
      <sheetName val="Pension_Report30"/>
      <sheetName val="TOTAL_Qtrly_Incentive29"/>
      <sheetName val="Control_Panel29"/>
      <sheetName val="WNL_(2)29"/>
      <sheetName val="TB_Jun0429"/>
      <sheetName val="Projects_numbers29"/>
      <sheetName val="2006_FA_SCHEDULE32"/>
      <sheetName val="Report_Summary32"/>
      <sheetName val="Pension_Report32"/>
      <sheetName val="TOTAL_Qtrly_Incentive31"/>
      <sheetName val="Control_Panel31"/>
      <sheetName val="WNL_(2)31"/>
      <sheetName val="TB_Jun0431"/>
      <sheetName val="Projects_numbers31"/>
      <sheetName val="2006_FA_SCHEDULE33"/>
      <sheetName val="Report_Summary33"/>
      <sheetName val="Pension_Report33"/>
      <sheetName val="TOTAL_Qtrly_Incentive32"/>
      <sheetName val="Control_Panel32"/>
      <sheetName val="WNL_(2)32"/>
      <sheetName val="TB_Jun0432"/>
      <sheetName val="Projects_numbers32"/>
      <sheetName val="2006_FA_SCHEDULE36"/>
      <sheetName val="Report_Summary36"/>
      <sheetName val="Pension_Report36"/>
      <sheetName val="TOTAL_Qtrly_Incentive35"/>
      <sheetName val="Control_Panel35"/>
      <sheetName val="WNL_(2)35"/>
      <sheetName val="TB_Jun0435"/>
      <sheetName val="Projects_numbers35"/>
      <sheetName val="2006_FA_SCHEDULE34"/>
      <sheetName val="Report_Summary34"/>
      <sheetName val="Pension_Report34"/>
      <sheetName val="TOTAL_Qtrly_Incentive33"/>
      <sheetName val="Control_Panel33"/>
      <sheetName val="WNL_(2)33"/>
      <sheetName val="TB_Jun0433"/>
      <sheetName val="Projects_numbers33"/>
      <sheetName val="2006_FA_SCHEDULE35"/>
      <sheetName val="Report_Summary35"/>
      <sheetName val="Pension_Report35"/>
      <sheetName val="TOTAL_Qtrly_Incentive34"/>
      <sheetName val="Control_Panel34"/>
      <sheetName val="WNL_(2)34"/>
      <sheetName val="TB_Jun0434"/>
      <sheetName val="Projects_numbers34"/>
      <sheetName val="2006_FA_SCHEDULE37"/>
      <sheetName val="Report_Summary37"/>
      <sheetName val="Pension_Report37"/>
      <sheetName val="TOTAL_Qtrly_Incentive36"/>
      <sheetName val="Control_Panel36"/>
      <sheetName val="WNL_(2)36"/>
      <sheetName val="TB_Jun0436"/>
      <sheetName val="Projects_numbers36"/>
      <sheetName val="2006_FA_SCHEDULE38"/>
      <sheetName val="Report_Summary38"/>
      <sheetName val="Pension_Report38"/>
      <sheetName val="TOTAL_Qtrly_Incentive37"/>
      <sheetName val="Control_Panel37"/>
      <sheetName val="WNL_(2)37"/>
      <sheetName val="TB_Jun0437"/>
      <sheetName val="Projects_numbers37"/>
      <sheetName val="2006_FA_SCHEDULE39"/>
      <sheetName val="Report_Summary39"/>
      <sheetName val="Pension_Report39"/>
      <sheetName val="TOTAL_Qtrly_Incentive38"/>
      <sheetName val="Control_Panel38"/>
      <sheetName val="WNL_(2)38"/>
      <sheetName val="TB_Jun0438"/>
      <sheetName val="Projects_numbers38"/>
      <sheetName val="2006_FA_SCHEDULE40"/>
      <sheetName val="Report_Summary40"/>
      <sheetName val="Pension_Report40"/>
      <sheetName val="TOTAL_Qtrly_Incentive39"/>
      <sheetName val="Control_Panel39"/>
      <sheetName val="WNL_(2)39"/>
      <sheetName val="TB_Jun0439"/>
      <sheetName val="Projects_numbers39"/>
      <sheetName val="Module1\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  <sheetName val="Budget_Data_(2)6"/>
      <sheetName val="AP_ACCRUALS6"/>
      <sheetName val="Sheet1_(3)6"/>
      <sheetName val="Budget_Data6"/>
      <sheetName val="Sheet1_(2)6"/>
      <sheetName val="Exp_List6"/>
      <sheetName val="BASE_DATABASE6"/>
      <sheetName val="comm_final6"/>
      <sheetName val="for_PDD6"/>
      <sheetName val="AWARDED_(2)6"/>
      <sheetName val="OPEX_Forecast_Inputs6"/>
      <sheetName val="Budget_Data_(2)4"/>
      <sheetName val="AP_ACCRUALS4"/>
      <sheetName val="Sheet1_(3)4"/>
      <sheetName val="Budget_Data4"/>
      <sheetName val="Sheet1_(2)4"/>
      <sheetName val="Exp_List4"/>
      <sheetName val="BASE_DATABASE4"/>
      <sheetName val="comm_final4"/>
      <sheetName val="for_PDD4"/>
      <sheetName val="AWARDED_(2)4"/>
      <sheetName val="OPEX_Forecast_Inputs4"/>
      <sheetName val="Budget_Data_(2)5"/>
      <sheetName val="AP_ACCRUALS5"/>
      <sheetName val="Sheet1_(3)5"/>
      <sheetName val="Budget_Data5"/>
      <sheetName val="Sheet1_(2)5"/>
      <sheetName val="Exp_List5"/>
      <sheetName val="BASE_DATABASE5"/>
      <sheetName val="comm_final5"/>
      <sheetName val="for_PDD5"/>
      <sheetName val="AWARDED_(2)5"/>
      <sheetName val="OPEX_Forecast_Inputs5"/>
      <sheetName val="Budget_Data_(2)7"/>
      <sheetName val="AP_ACCRUALS7"/>
      <sheetName val="Sheet1_(3)7"/>
      <sheetName val="Budget_Data7"/>
      <sheetName val="Sheet1_(2)7"/>
      <sheetName val="Exp_List7"/>
      <sheetName val="BASE_DATABASE7"/>
      <sheetName val="comm_final7"/>
      <sheetName val="for_PDD7"/>
      <sheetName val="AWARDED_(2)7"/>
      <sheetName val="OPEX_Forecast_Inputs7"/>
      <sheetName val="Budget_Data_(2)8"/>
      <sheetName val="AP_ACCRUALS8"/>
      <sheetName val="Sheet1_(3)8"/>
      <sheetName val="Budget_Data8"/>
      <sheetName val="Sheet1_(2)8"/>
      <sheetName val="Exp_List8"/>
      <sheetName val="BASE_DATABASE8"/>
      <sheetName val="comm_final8"/>
      <sheetName val="for_PDD8"/>
      <sheetName val="AWARDED_(2)8"/>
      <sheetName val="OPEX_Forecast_Inputs8"/>
      <sheetName val="Budget_Data_(2)9"/>
      <sheetName val="AP_ACCRUALS9"/>
      <sheetName val="Sheet1_(3)9"/>
      <sheetName val="Budget_Data9"/>
      <sheetName val="Sheet1_(2)9"/>
      <sheetName val="Exp_List9"/>
      <sheetName val="BASE_DATABASE9"/>
      <sheetName val="comm_final9"/>
      <sheetName val="for_PDD9"/>
      <sheetName val="AWARDED_(2)9"/>
      <sheetName val="OPEX_Forecast_Inputs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>
        <row r="2">
          <cell r="A2" t="str">
            <v>Dispersant/ Absorbent L/S</v>
          </cell>
        </row>
      </sheetData>
      <sheetData sheetId="40">
        <row r="2">
          <cell r="A2" t="str">
            <v>Ark Towers Facilities Mtce &amp; Tea services</v>
          </cell>
        </row>
      </sheetData>
      <sheetData sheetId="41"/>
      <sheetData sheetId="42">
        <row r="2">
          <cell r="A2" t="str">
            <v>Dispersant/ Absorbent L/S</v>
          </cell>
        </row>
      </sheetData>
      <sheetData sheetId="43">
        <row r="2">
          <cell r="A2" t="str">
            <v>Ark Towers Facilities Mtce &amp; Tea services</v>
          </cell>
        </row>
      </sheetData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>
        <row r="2">
          <cell r="A2" t="str">
            <v>Dispersant/ Absorbent L/S</v>
          </cell>
        </row>
      </sheetData>
      <sheetData sheetId="51">
        <row r="2">
          <cell r="A2" t="str">
            <v>Ark Towers Facilities Mtce &amp; Tea services</v>
          </cell>
        </row>
      </sheetData>
      <sheetData sheetId="52"/>
      <sheetData sheetId="53">
        <row r="2">
          <cell r="A2" t="str">
            <v>Dispersant/ Absorbent L/S</v>
          </cell>
        </row>
      </sheetData>
      <sheetData sheetId="54">
        <row r="2">
          <cell r="A2" t="str">
            <v>Ark Towers Facilities Mtce &amp; Tea services</v>
          </cell>
        </row>
      </sheetData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>
        <row r="2">
          <cell r="A2" t="str">
            <v>Dispersant/ Absorbent L/S</v>
          </cell>
        </row>
      </sheetData>
      <sheetData sheetId="76"/>
      <sheetData sheetId="77">
        <row r="2">
          <cell r="A2" t="str">
            <v>Ark Towers Facilities Mtce &amp; Tea services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A2" t="str">
            <v>Dispersant/ Absorbent L/S</v>
          </cell>
        </row>
      </sheetData>
      <sheetData sheetId="98"/>
      <sheetData sheetId="99">
        <row r="2">
          <cell r="A2" t="str">
            <v>Ark Towers Facilities Mtce &amp; Tea services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2">
          <cell r="A2" t="str">
            <v>Dispersant/ Absorbent L/S</v>
          </cell>
        </row>
      </sheetData>
      <sheetData sheetId="109"/>
      <sheetData sheetId="110">
        <row r="2">
          <cell r="A2" t="str">
            <v>Ark Towers Facilities Mtce &amp; Tea services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>
        <row r="2">
          <cell r="A2" t="str">
            <v>Dispersant/ Absorbent L/S</v>
          </cell>
        </row>
      </sheetData>
      <sheetData sheetId="120"/>
      <sheetData sheetId="121">
        <row r="2">
          <cell r="A2" t="str">
            <v>Ark Towers Facilities Mtce &amp; Tea services</v>
          </cell>
        </row>
      </sheetData>
      <sheetData sheetId="122"/>
      <sheetData sheetId="123"/>
      <sheetData sheetId="124"/>
      <sheetData sheetId="125"/>
      <sheetData sheetId="12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  <sheetName val="2002_COMMITMENTS6"/>
      <sheetName val="Budget_Holder6"/>
      <sheetName val="EPBM_-_Activity_codes6"/>
      <sheetName val="asset_codes6"/>
      <sheetName val="Full_List6"/>
      <sheetName val="2002_COMMITMENTS4"/>
      <sheetName val="Budget_Holder4"/>
      <sheetName val="EPBM_-_Activity_codes4"/>
      <sheetName val="asset_codes4"/>
      <sheetName val="Full_List4"/>
      <sheetName val="2002_COMMITMENTS5"/>
      <sheetName val="Budget_Holder5"/>
      <sheetName val="EPBM_-_Activity_codes5"/>
      <sheetName val="asset_codes5"/>
      <sheetName val="Full_List5"/>
      <sheetName val="2002_COMMITMENTS7"/>
      <sheetName val="Budget_Holder7"/>
      <sheetName val="EPBM_-_Activity_codes7"/>
      <sheetName val="asset_codes7"/>
      <sheetName val="Full_List7"/>
      <sheetName val="2002_COMMITMENTS8"/>
      <sheetName val="Budget_Holder8"/>
      <sheetName val="EPBM_-_Activity_codes8"/>
      <sheetName val="asset_codes8"/>
      <sheetName val="Full_List8"/>
      <sheetName val="2002_COMMITMENTS9"/>
      <sheetName val="Budget_Holder9"/>
      <sheetName val="EPBM_-_Activity_codes9"/>
      <sheetName val="asset_codes9"/>
      <sheetName val="Full_List9"/>
      <sheetName val="2002_COMMITMENTS10"/>
      <sheetName val="Budget_Holder10"/>
      <sheetName val="EPBM_-_Activity_codes10"/>
      <sheetName val="asset_codes10"/>
      <sheetName val="Full_List10"/>
      <sheetName val="2002_COMMITMENTS14"/>
      <sheetName val="Budget_Holder14"/>
      <sheetName val="EPBM_-_Activity_codes14"/>
      <sheetName val="asset_codes14"/>
      <sheetName val="Full_List14"/>
      <sheetName val="2002_COMMITMENTS12"/>
      <sheetName val="Budget_Holder12"/>
      <sheetName val="EPBM_-_Activity_codes12"/>
      <sheetName val="asset_codes12"/>
      <sheetName val="Full_List12"/>
      <sheetName val="2002_COMMITMENTS11"/>
      <sheetName val="Budget_Holder11"/>
      <sheetName val="EPBM_-_Activity_codes11"/>
      <sheetName val="asset_codes11"/>
      <sheetName val="Full_List11"/>
      <sheetName val="2002_COMMITMENTS13"/>
      <sheetName val="Budget_Holder13"/>
      <sheetName val="EPBM_-_Activity_codes13"/>
      <sheetName val="asset_codes13"/>
      <sheetName val="Full_List13"/>
      <sheetName val="2002_COMMITMENTS15"/>
      <sheetName val="Budget_Holder15"/>
      <sheetName val="EPBM_-_Activity_codes15"/>
      <sheetName val="asset_codes15"/>
      <sheetName val="Full_List15"/>
      <sheetName val="2002_COMMITMENTS16"/>
      <sheetName val="Budget_Holder16"/>
      <sheetName val="EPBM_-_Activity_codes16"/>
      <sheetName val="asset_codes16"/>
      <sheetName val="Full_List16"/>
      <sheetName val="Inputs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Sheet1_(2)2"/>
      <sheetName val="EXP_PLAN2"/>
      <sheetName val="Accruals_mar032"/>
      <sheetName val="BUDGET_20032"/>
      <sheetName val="CD_Projects_od_20032"/>
      <sheetName val="LIST_STAFF2"/>
      <sheetName val="BALSHEET_TEMPLATE2"/>
      <sheetName val="LCY_BALSHEET_WKS2"/>
      <sheetName val="Accruals_2002_Dec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Sheet1_(2)3"/>
      <sheetName val="EXP_PLAN3"/>
      <sheetName val="Accruals_mar033"/>
      <sheetName val="BUDGET_20033"/>
      <sheetName val="CD_Projects_od_20033"/>
      <sheetName val="LIST_STAFF3"/>
      <sheetName val="BALSHEET_TEMPLATE3"/>
      <sheetName val="LCY_BALSHEET_WKS3"/>
      <sheetName val="Accruals_2002_Dec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>
        <row r="1">
          <cell r="A1" t="str">
            <v>Short Item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>
        <row r="1">
          <cell r="A1" t="str">
            <v>Short Item</v>
          </cell>
        </row>
      </sheetData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>
        <row r="1">
          <cell r="A1" t="str">
            <v>Short Item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/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/>
      <sheetData sheetId="93">
        <row r="1">
          <cell r="A1" t="str">
            <v>Short Item</v>
          </cell>
        </row>
      </sheetData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>
        <row r="1">
          <cell r="A1" t="str">
            <v>Short Item</v>
          </cell>
        </row>
      </sheetData>
      <sheetData sheetId="209">
        <row r="1">
          <cell r="A1" t="str">
            <v>Short Item</v>
          </cell>
        </row>
      </sheetData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  <sheetName val="AWARDED_(2)6"/>
      <sheetName val="NOT_AWARDED_6"/>
      <sheetName val="BUDGET_VS_COMMITMENT_6"/>
      <sheetName val="For_Weekly_highlight_6"/>
      <sheetName val="2004_COMMITMENTS_6"/>
      <sheetName val="EC_Project6"/>
      <sheetName val="WALKER_Q_6"/>
      <sheetName val="YEKINI_M_6"/>
      <sheetName val="LIFTING_EQUIP_INSPECTN6"/>
      <sheetName val="CD_CA_Activities6"/>
      <sheetName val="approved_CD_CA_2004_budget6"/>
      <sheetName val="Contract_Staff_Salaries6"/>
      <sheetName val="Budget_2004_$2_0bn6"/>
      <sheetName val="Budget_2004@_$2_3bn6"/>
      <sheetName val="Input_16"/>
      <sheetName val="Input_36"/>
      <sheetName val="2004_Commitment6"/>
      <sheetName val="AWARDED_(2)4"/>
      <sheetName val="NOT_AWARDED_4"/>
      <sheetName val="BUDGET_VS_COMMITMENT_4"/>
      <sheetName val="For_Weekly_highlight_4"/>
      <sheetName val="2004_COMMITMENTS_4"/>
      <sheetName val="EC_Project4"/>
      <sheetName val="WALKER_Q_4"/>
      <sheetName val="YEKINI_M_4"/>
      <sheetName val="LIFTING_EQUIP_INSPECTN4"/>
      <sheetName val="CD_CA_Activities4"/>
      <sheetName val="approved_CD_CA_2004_budget4"/>
      <sheetName val="Contract_Staff_Salaries4"/>
      <sheetName val="Budget_2004_$2_0bn4"/>
      <sheetName val="Budget_2004@_$2_3bn4"/>
      <sheetName val="Input_14"/>
      <sheetName val="Input_34"/>
      <sheetName val="2004_Commitment4"/>
      <sheetName val="AWARDED_(2)5"/>
      <sheetName val="NOT_AWARDED_5"/>
      <sheetName val="BUDGET_VS_COMMITMENT_5"/>
      <sheetName val="For_Weekly_highlight_5"/>
      <sheetName val="2004_COMMITMENTS_5"/>
      <sheetName val="EC_Project5"/>
      <sheetName val="WALKER_Q_5"/>
      <sheetName val="YEKINI_M_5"/>
      <sheetName val="LIFTING_EQUIP_INSPECTN5"/>
      <sheetName val="CD_CA_Activities5"/>
      <sheetName val="approved_CD_CA_2004_budget5"/>
      <sheetName val="Contract_Staff_Salaries5"/>
      <sheetName val="Budget_2004_$2_0bn5"/>
      <sheetName val="Budget_2004@_$2_3bn5"/>
      <sheetName val="Input_15"/>
      <sheetName val="Input_35"/>
      <sheetName val="2004_Commitment5"/>
      <sheetName val="AWARDED_(2)7"/>
      <sheetName val="NOT_AWARDED_7"/>
      <sheetName val="BUDGET_VS_COMMITMENT_7"/>
      <sheetName val="For_Weekly_highlight_7"/>
      <sheetName val="2004_COMMITMENTS_7"/>
      <sheetName val="EC_Project7"/>
      <sheetName val="WALKER_Q_7"/>
      <sheetName val="YEKINI_M_7"/>
      <sheetName val="LIFTING_EQUIP_INSPECTN7"/>
      <sheetName val="CD_CA_Activities7"/>
      <sheetName val="approved_CD_CA_2004_budget7"/>
      <sheetName val="Contract_Staff_Salaries7"/>
      <sheetName val="Budget_2004_$2_0bn7"/>
      <sheetName val="Budget_2004@_$2_3bn7"/>
      <sheetName val="Input_17"/>
      <sheetName val="Input_37"/>
      <sheetName val="2004_Commitment7"/>
      <sheetName val="AWARDED_(2)8"/>
      <sheetName val="NOT_AWARDED_8"/>
      <sheetName val="BUDGET_VS_COMMITMENT_8"/>
      <sheetName val="For_Weekly_highlight_8"/>
      <sheetName val="2004_COMMITMENTS_8"/>
      <sheetName val="EC_Project8"/>
      <sheetName val="WALKER_Q_8"/>
      <sheetName val="YEKINI_M_8"/>
      <sheetName val="LIFTING_EQUIP_INSPECTN8"/>
      <sheetName val="CD_CA_Activities8"/>
      <sheetName val="approved_CD_CA_2004_budget8"/>
      <sheetName val="Contract_Staff_Salaries8"/>
      <sheetName val="Budget_2004_$2_0bn8"/>
      <sheetName val="Budget_2004@_$2_3bn8"/>
      <sheetName val="Input_18"/>
      <sheetName val="Input_38"/>
      <sheetName val="2004_Commitment8"/>
      <sheetName val="AWARDED_(2)9"/>
      <sheetName val="NOT_AWARDED_9"/>
      <sheetName val="BUDGET_VS_COMMITMENT_9"/>
      <sheetName val="For_Weekly_highlight_9"/>
      <sheetName val="2004_COMMITMENTS_9"/>
      <sheetName val="EC_Project9"/>
      <sheetName val="WALKER_Q_9"/>
      <sheetName val="YEKINI_M_9"/>
      <sheetName val="LIFTING_EQUIP_INSPECTN9"/>
      <sheetName val="CD_CA_Activities9"/>
      <sheetName val="approved_CD_CA_2004_budget9"/>
      <sheetName val="Contract_Staff_Salaries9"/>
      <sheetName val="Budget_2004_$2_0bn9"/>
      <sheetName val="Budget_2004@_$2_3bn9"/>
      <sheetName val="Input_19"/>
      <sheetName val="Input_39"/>
      <sheetName val="2004_Commitment9"/>
      <sheetName val="Analysis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>
        <row r="5">
          <cell r="A5" t="str">
            <v>Ark Towers Facilities Mtce &amp; Tea services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5">
          <cell r="A5" t="str">
            <v>Ark Towers Facilities Mtce &amp; Tea services</v>
          </cell>
        </row>
      </sheetData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5">
          <cell r="A5" t="str">
            <v>Ark Towers Facilities Mtce &amp; Tea services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>
        <row r="5">
          <cell r="A5" t="str">
            <v>Ark Towers Facilities Mtce &amp; Tea services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2"/>
      <sheetName val="Budget_Data2"/>
      <sheetName val="Exp_List2"/>
      <sheetName val="AWARDED_(2)2"/>
      <sheetName val="Mapping_Fields_to_AGG_node3"/>
      <sheetName val="Budget_Data3"/>
      <sheetName val="Exp_List3"/>
      <sheetName val="AWARDED_(2)3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  <sheetName val="Mapping_Fields_to_AGG_node10"/>
      <sheetName val="Budget_Data10"/>
      <sheetName val="Exp_List10"/>
      <sheetName val="AWARDED_(2)10"/>
      <sheetName val="Well Test Shee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CAPEX_OPEX_Summary6"/>
      <sheetName val="Budget,_Actual,_LEE_&amp;_Commitmt6"/>
      <sheetName val="DETAILED_OPEX_AUG2002-correct6"/>
      <sheetName val="CAPEX_DETAILS6"/>
      <sheetName val="Budget,_LEE_&amp;_Commitments6"/>
      <sheetName val="CAPEX_OPEX_Summary4"/>
      <sheetName val="Budget,_Actual,_LEE_&amp;_Commitmt4"/>
      <sheetName val="DETAILED_OPEX_AUG2002-correct4"/>
      <sheetName val="CAPEX_DETAILS4"/>
      <sheetName val="Budget,_LEE_&amp;_Commitments4"/>
      <sheetName val="CAPEX_OPEX_Summary5"/>
      <sheetName val="Budget,_Actual,_LEE_&amp;_Commitmt5"/>
      <sheetName val="DETAILED_OPEX_AUG2002-correct5"/>
      <sheetName val="CAPEX_DETAILS5"/>
      <sheetName val="Budget,_LEE_&amp;_Commitments5"/>
      <sheetName val="CAPEX_OPEX_Summary7"/>
      <sheetName val="Budget,_Actual,_LEE_&amp;_Commitmt7"/>
      <sheetName val="DETAILED_OPEX_AUG2002-correct7"/>
      <sheetName val="CAPEX_DETAILS7"/>
      <sheetName val="Budget,_LEE_&amp;_Commitments7"/>
      <sheetName val="CAPEX_OPEX_Summary8"/>
      <sheetName val="Budget,_Actual,_LEE_&amp;_Commitmt8"/>
      <sheetName val="DETAILED_OPEX_AUG2002-correct8"/>
      <sheetName val="CAPEX_DETAILS8"/>
      <sheetName val="Budget,_LEE_&amp;_Commitments8"/>
      <sheetName val="CAPEX_OPEX_Summary9"/>
      <sheetName val="Budget,_Actual,_LEE_&amp;_Commitmt9"/>
      <sheetName val="DETAILED_OPEX_AUG2002-correct9"/>
      <sheetName val="CAPEX_DETAILS9"/>
      <sheetName val="Budget,_LEE_&amp;_Commitments9"/>
      <sheetName val="CAPEX_OPEX_Summary10"/>
      <sheetName val="Budget,_Actual,_LEE_&amp;_Commitm10"/>
      <sheetName val="DETAILED_OPEX_AUG2002-correct10"/>
      <sheetName val="CAPEX_DETAILS10"/>
      <sheetName val="Budget,_LEE_&amp;_Commitments10"/>
      <sheetName val="Economics"/>
      <sheetName val="Jul-99(1)"/>
      <sheetName val="CAPEX_OPEX_Summary14"/>
      <sheetName val="Budget,_Actual,_LEE_&amp;_Commitm14"/>
      <sheetName val="DETAILED_OPEX_AUG2002-correct14"/>
      <sheetName val="CAPEX_DETAILS14"/>
      <sheetName val="Budget,_LEE_&amp;_Commitments14"/>
      <sheetName val="CAPEX_OPEX_Summary12"/>
      <sheetName val="Budget,_Actual,_LEE_&amp;_Commitm12"/>
      <sheetName val="DETAILED_OPEX_AUG2002-correct12"/>
      <sheetName val="CAPEX_DETAILS12"/>
      <sheetName val="Budget,_LEE_&amp;_Commitments12"/>
      <sheetName val="CAPEX_OPEX_Summary11"/>
      <sheetName val="Budget,_Actual,_LEE_&amp;_Commitm11"/>
      <sheetName val="DETAILED_OPEX_AUG2002-correct11"/>
      <sheetName val="CAPEX_DETAILS11"/>
      <sheetName val="Budget,_LEE_&amp;_Commitments11"/>
      <sheetName val="CAPEX_OPEX_Summary13"/>
      <sheetName val="Budget,_Actual,_LEE_&amp;_Commitm13"/>
      <sheetName val="DETAILED_OPEX_AUG2002-correct13"/>
      <sheetName val="CAPEX_DETAILS13"/>
      <sheetName val="Budget,_LEE_&amp;_Commitments13"/>
      <sheetName val="CAPEX_OPEX_Summary15"/>
      <sheetName val="Budget,_Actual,_LEE_&amp;_Commitm15"/>
      <sheetName val="DETAILED_OPEX_AUG2002-correct15"/>
      <sheetName val="CAPEX_DETAILS15"/>
      <sheetName val="Budget,_LEE_&amp;_Commitments15"/>
      <sheetName val="CAPEX_OPEX_Summary16"/>
      <sheetName val="Budget,_Actual,_LEE_&amp;_Commitm16"/>
      <sheetName val="DETAILED_OPEX_AUG2002-correct16"/>
      <sheetName val="CAPEX_DETAILS16"/>
      <sheetName val="Budget,_LEE_&amp;_Commitments16"/>
      <sheetName val="Currency Sheet"/>
      <sheetName val="Units of Measure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>
        <row r="7">
          <cell r="A7" t="str">
            <v>Air Transport Logistics</v>
          </cell>
        </row>
      </sheetData>
      <sheetData sheetId="3">
        <row r="9">
          <cell r="B9" t="str">
            <v>Business Travel (Local)</v>
          </cell>
        </row>
      </sheetData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7">
          <cell r="A7" t="str">
            <v>Air Transport Logistics</v>
          </cell>
        </row>
      </sheetData>
      <sheetData sheetId="9">
        <row r="7">
          <cell r="A7" t="str">
            <v>Air Transport Logistics</v>
          </cell>
        </row>
      </sheetData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7">
          <cell r="A7" t="str">
            <v>Air Transport Logistics</v>
          </cell>
        </row>
      </sheetData>
      <sheetData sheetId="14">
        <row r="7">
          <cell r="A7" t="str">
            <v>Air Transport Logistics</v>
          </cell>
        </row>
      </sheetData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>
        <row r="7">
          <cell r="A7" t="str">
            <v>Air Transport Logistics</v>
          </cell>
        </row>
      </sheetData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>
        <row r="7">
          <cell r="A7" t="str">
            <v>Air Transport Logistics</v>
          </cell>
        </row>
      </sheetData>
      <sheetData sheetId="26">
        <row r="7">
          <cell r="A7" t="str">
            <v>Air Transport Logistics</v>
          </cell>
        </row>
      </sheetData>
      <sheetData sheetId="27">
        <row r="7">
          <cell r="A7" t="str">
            <v>Air Transport Logistics</v>
          </cell>
        </row>
      </sheetData>
      <sheetData sheetId="28">
        <row r="9">
          <cell r="B9" t="str">
            <v>Business Travel (Local)</v>
          </cell>
        </row>
      </sheetData>
      <sheetData sheetId="29"/>
      <sheetData sheetId="30"/>
      <sheetData sheetId="31"/>
      <sheetData sheetId="32">
        <row r="7">
          <cell r="A7" t="str">
            <v>Air Transport Logistics</v>
          </cell>
        </row>
      </sheetData>
      <sheetData sheetId="33">
        <row r="9">
          <cell r="B9" t="str">
            <v>Business Travel (Local)</v>
          </cell>
        </row>
      </sheetData>
      <sheetData sheetId="34"/>
      <sheetData sheetId="35"/>
      <sheetData sheetId="36">
        <row r="7">
          <cell r="A7" t="str">
            <v>Air Transport Logistics</v>
          </cell>
        </row>
      </sheetData>
      <sheetData sheetId="37">
        <row r="7">
          <cell r="A7" t="str">
            <v>Air Transport Logistics</v>
          </cell>
        </row>
      </sheetData>
      <sheetData sheetId="38">
        <row r="9">
          <cell r="B9" t="str">
            <v>Business Travel (Local)</v>
          </cell>
        </row>
      </sheetData>
      <sheetData sheetId="39"/>
      <sheetData sheetId="40"/>
      <sheetData sheetId="41"/>
      <sheetData sheetId="42">
        <row r="7">
          <cell r="A7" t="str">
            <v>Air Transport Logistics</v>
          </cell>
        </row>
      </sheetData>
      <sheetData sheetId="43">
        <row r="9">
          <cell r="B9" t="str">
            <v>Business Travel (Local)</v>
          </cell>
        </row>
      </sheetData>
      <sheetData sheetId="44"/>
      <sheetData sheetId="45"/>
      <sheetData sheetId="46">
        <row r="7">
          <cell r="A7" t="str">
            <v>Air Transport Logistics</v>
          </cell>
        </row>
      </sheetData>
      <sheetData sheetId="47">
        <row r="7">
          <cell r="A7" t="str">
            <v>Air Transport Logistics</v>
          </cell>
        </row>
      </sheetData>
      <sheetData sheetId="48">
        <row r="9">
          <cell r="B9" t="str">
            <v>Business Travel (Local)</v>
          </cell>
        </row>
      </sheetData>
      <sheetData sheetId="49"/>
      <sheetData sheetId="50"/>
      <sheetData sheetId="51">
        <row r="7">
          <cell r="A7" t="str">
            <v>Air Transport Logistics</v>
          </cell>
        </row>
      </sheetData>
      <sheetData sheetId="52">
        <row r="7">
          <cell r="A7" t="str">
            <v>Air Transport Logistics</v>
          </cell>
        </row>
      </sheetData>
      <sheetData sheetId="53">
        <row r="9">
          <cell r="B9" t="str">
            <v>Business Travel (Local)</v>
          </cell>
        </row>
      </sheetData>
      <sheetData sheetId="54"/>
      <sheetData sheetId="55"/>
      <sheetData sheetId="56">
        <row r="7">
          <cell r="A7" t="str">
            <v>Air Transport Logistics</v>
          </cell>
        </row>
      </sheetData>
      <sheetData sheetId="57">
        <row r="7">
          <cell r="A7" t="str">
            <v>Air Transport Logistics</v>
          </cell>
        </row>
      </sheetData>
      <sheetData sheetId="58">
        <row r="9">
          <cell r="B9" t="str">
            <v>Business Travel (Local)</v>
          </cell>
        </row>
      </sheetData>
      <sheetData sheetId="59"/>
      <sheetData sheetId="60"/>
      <sheetData sheetId="61"/>
      <sheetData sheetId="62" refreshError="1"/>
      <sheetData sheetId="63" refreshError="1"/>
      <sheetData sheetId="64">
        <row r="7">
          <cell r="A7" t="str">
            <v>Air Transport Logistics</v>
          </cell>
        </row>
      </sheetData>
      <sheetData sheetId="65">
        <row r="9">
          <cell r="B9" t="str">
            <v>Business Travel (Local)</v>
          </cell>
        </row>
      </sheetData>
      <sheetData sheetId="66"/>
      <sheetData sheetId="67"/>
      <sheetData sheetId="68"/>
      <sheetData sheetId="69">
        <row r="7">
          <cell r="A7" t="str">
            <v>Air Transport Logistics</v>
          </cell>
        </row>
      </sheetData>
      <sheetData sheetId="70">
        <row r="9">
          <cell r="B9" t="str">
            <v>Business Travel (Local)</v>
          </cell>
        </row>
      </sheetData>
      <sheetData sheetId="71"/>
      <sheetData sheetId="72"/>
      <sheetData sheetId="73"/>
      <sheetData sheetId="74">
        <row r="7">
          <cell r="A7" t="str">
            <v>Air Transport Logistics</v>
          </cell>
        </row>
      </sheetData>
      <sheetData sheetId="75">
        <row r="9">
          <cell r="B9" t="str">
            <v>Business Travel (Local)</v>
          </cell>
        </row>
      </sheetData>
      <sheetData sheetId="76"/>
      <sheetData sheetId="77"/>
      <sheetData sheetId="78"/>
      <sheetData sheetId="79">
        <row r="7">
          <cell r="A7" t="str">
            <v>Air Transport Logistics</v>
          </cell>
        </row>
      </sheetData>
      <sheetData sheetId="80">
        <row r="9">
          <cell r="B9" t="str">
            <v>Business Travel (Local)</v>
          </cell>
        </row>
      </sheetData>
      <sheetData sheetId="81"/>
      <sheetData sheetId="82"/>
      <sheetData sheetId="83"/>
      <sheetData sheetId="84">
        <row r="7">
          <cell r="A7" t="str">
            <v>Air Transport Logistics</v>
          </cell>
        </row>
      </sheetData>
      <sheetData sheetId="85">
        <row r="9">
          <cell r="B9" t="str">
            <v>Business Travel (Local)</v>
          </cell>
        </row>
      </sheetData>
      <sheetData sheetId="86"/>
      <sheetData sheetId="87"/>
      <sheetData sheetId="88"/>
      <sheetData sheetId="89">
        <row r="7">
          <cell r="A7" t="str">
            <v>Air Transport Logistics</v>
          </cell>
        </row>
      </sheetData>
      <sheetData sheetId="90">
        <row r="9">
          <cell r="B9" t="str">
            <v>Business Travel (Local)</v>
          </cell>
        </row>
      </sheetData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Sheet1_(2)6"/>
      <sheetName val="Budget,_LEE_&amp;_Commitments6"/>
      <sheetName val="Sheet1_(2)4"/>
      <sheetName val="Budget,_LEE_&amp;_Commitments4"/>
      <sheetName val="Sheet1_(2)5"/>
      <sheetName val="Budget,_LEE_&amp;_Commitments5"/>
      <sheetName val="Sheet1_(2)7"/>
      <sheetName val="Budget,_LEE_&amp;_Commitments7"/>
      <sheetName val="Sheet1_(2)8"/>
      <sheetName val="Budget,_LEE_&amp;_Commitments8"/>
      <sheetName val="Sheet1_(2)9"/>
      <sheetName val="Budget,_LEE_&amp;_Commitments9"/>
      <sheetName val="WTR"/>
      <sheetName val="Sheet1_(2)10"/>
      <sheetName val="Budget,_LEE_&amp;_Commitments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  <sheetName val="Accrual_oct032"/>
      <sheetName val="Oct_trans2"/>
      <sheetName val="lagbrt10_(3)2"/>
      <sheetName val="estgl10_(3)2"/>
      <sheetName val="Accrual_oct033"/>
      <sheetName val="Oct_trans3"/>
      <sheetName val="lagbrt10_(3)3"/>
      <sheetName val="estgl10_(3)3"/>
      <sheetName val="Accrual_oct036"/>
      <sheetName val="Oct_trans6"/>
      <sheetName val="lagbrt10_(3)6"/>
      <sheetName val="estgl10_(3)6"/>
      <sheetName val="Accrual_oct034"/>
      <sheetName val="Oct_trans4"/>
      <sheetName val="lagbrt10_(3)4"/>
      <sheetName val="estgl10_(3)4"/>
      <sheetName val="Accrual_oct035"/>
      <sheetName val="Oct_trans5"/>
      <sheetName val="lagbrt10_(3)5"/>
      <sheetName val="estgl10_(3)5"/>
      <sheetName val="Accrual_oct037"/>
      <sheetName val="Oct_trans7"/>
      <sheetName val="lagbrt10_(3)7"/>
      <sheetName val="estgl10_(3)7"/>
      <sheetName val="Accrual_oct038"/>
      <sheetName val="Oct_trans8"/>
      <sheetName val="lagbrt10_(3)8"/>
      <sheetName val="estgl10_(3)8"/>
      <sheetName val="Accrual_oct039"/>
      <sheetName val="Oct_trans9"/>
      <sheetName val="lagbrt10_(3)9"/>
      <sheetName val="estgl10_(3)9"/>
      <sheetName val="Accrual_oct0310"/>
      <sheetName val="Oct_trans10"/>
      <sheetName val="lagbrt10_(3)10"/>
      <sheetName val="estgl10_(3)10"/>
      <sheetName val="Erha reconciliation"/>
      <sheetName val="Tax Provision"/>
      <sheetName val="Accrual_oct0314"/>
      <sheetName val="Oct_trans14"/>
      <sheetName val="lagbrt10_(3)14"/>
      <sheetName val="estgl10_(3)14"/>
      <sheetName val="Accrual_oct0312"/>
      <sheetName val="Oct_trans12"/>
      <sheetName val="lagbrt10_(3)12"/>
      <sheetName val="estgl10_(3)12"/>
      <sheetName val="Accrual_oct0311"/>
      <sheetName val="Oct_trans11"/>
      <sheetName val="lagbrt10_(3)11"/>
      <sheetName val="estgl10_(3)11"/>
      <sheetName val="Accrual_oct0313"/>
      <sheetName val="Oct_trans13"/>
      <sheetName val="lagbrt10_(3)13"/>
      <sheetName val="estgl10_(3)13"/>
      <sheetName val="Accrual_oct0315"/>
      <sheetName val="Oct_trans15"/>
      <sheetName val="lagbrt10_(3)15"/>
      <sheetName val="estgl10_(3)15"/>
      <sheetName val="Accrual_oct0316"/>
      <sheetName val="Oct_trans16"/>
      <sheetName val="lagbrt10_(3)16"/>
      <sheetName val="estgl10_(3)16"/>
      <sheetName val="Erha_reconciliation1"/>
      <sheetName val="Tax_Provision1"/>
      <sheetName val="Erha_reconciliation"/>
      <sheetName val="Tax_Provisio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2005_source_curr6"/>
      <sheetName val="PAO_OPEX_BUDGET_(2)6"/>
      <sheetName val="PAO_OPEX_BUDGET6"/>
      <sheetName val="GPO_OPEX_BUDGET6"/>
      <sheetName val="PSO_OPEX_BUDGET6"/>
      <sheetName val="PLO_OPEX_BUDGET6"/>
      <sheetName val="PLO_CAPEX_BUDGET_6"/>
      <sheetName val="PAO_CAPEX_BUDGET_6"/>
      <sheetName val="Capital_Allowance6"/>
      <sheetName val="Input_Validation_Lists6"/>
      <sheetName val="TARIFF_DATA6"/>
      <sheetName val="2005_source_curr4"/>
      <sheetName val="PAO_OPEX_BUDGET_(2)4"/>
      <sheetName val="PAO_OPEX_BUDGET4"/>
      <sheetName val="GPO_OPEX_BUDGET4"/>
      <sheetName val="PSO_OPEX_BUDGET4"/>
      <sheetName val="PLO_OPEX_BUDGET4"/>
      <sheetName val="PLO_CAPEX_BUDGET_4"/>
      <sheetName val="PAO_CAPEX_BUDGET_4"/>
      <sheetName val="Capital_Allowance4"/>
      <sheetName val="Input_Validation_Lists4"/>
      <sheetName val="TARIFF_DATA4"/>
      <sheetName val="2005_source_curr5"/>
      <sheetName val="PAO_OPEX_BUDGET_(2)5"/>
      <sheetName val="PAO_OPEX_BUDGET5"/>
      <sheetName val="GPO_OPEX_BUDGET5"/>
      <sheetName val="PSO_OPEX_BUDGET5"/>
      <sheetName val="PLO_OPEX_BUDGET5"/>
      <sheetName val="PLO_CAPEX_BUDGET_5"/>
      <sheetName val="PAO_CAPEX_BUDGET_5"/>
      <sheetName val="Capital_Allowance5"/>
      <sheetName val="Input_Validation_Lists5"/>
      <sheetName val="TARIFF_DATA5"/>
      <sheetName val="2005_source_curr7"/>
      <sheetName val="PAO_OPEX_BUDGET_(2)7"/>
      <sheetName val="PAO_OPEX_BUDGET7"/>
      <sheetName val="GPO_OPEX_BUDGET7"/>
      <sheetName val="PSO_OPEX_BUDGET7"/>
      <sheetName val="PLO_OPEX_BUDGET7"/>
      <sheetName val="PLO_CAPEX_BUDGET_7"/>
      <sheetName val="PAO_CAPEX_BUDGET_7"/>
      <sheetName val="Capital_Allowance7"/>
      <sheetName val="Input_Validation_Lists7"/>
      <sheetName val="TARIFF_DATA7"/>
      <sheetName val="2005_source_curr8"/>
      <sheetName val="PAO_OPEX_BUDGET_(2)8"/>
      <sheetName val="PAO_OPEX_BUDGET8"/>
      <sheetName val="GPO_OPEX_BUDGET8"/>
      <sheetName val="PSO_OPEX_BUDGET8"/>
      <sheetName val="PLO_OPEX_BUDGET8"/>
      <sheetName val="PLO_CAPEX_BUDGET_8"/>
      <sheetName val="PAO_CAPEX_BUDGET_8"/>
      <sheetName val="Capital_Allowance8"/>
      <sheetName val="Input_Validation_Lists8"/>
      <sheetName val="TARIFF_DATA8"/>
      <sheetName val="2005_source_curr9"/>
      <sheetName val="PAO_OPEX_BUDGET_(2)9"/>
      <sheetName val="PAO_OPEX_BUDGET9"/>
      <sheetName val="GPO_OPEX_BUDGET9"/>
      <sheetName val="PSO_OPEX_BUDGET9"/>
      <sheetName val="PLO_OPEX_BUDGET9"/>
      <sheetName val="PLO_CAPEX_BUDGET_9"/>
      <sheetName val="PAO_CAPEX_BUDGET_9"/>
      <sheetName val="Capital_Allowance9"/>
      <sheetName val="Input_Validation_Lists9"/>
      <sheetName val="TARIFF_DATA9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68">
          <cell r="A168" t="str">
            <v>GPO</v>
          </cell>
        </row>
      </sheetData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68">
          <cell r="A168" t="str">
            <v>GPO</v>
          </cell>
        </row>
      </sheetData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68">
          <cell r="A168" t="str">
            <v>GPO</v>
          </cell>
        </row>
      </sheetData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168">
          <cell r="A168" t="str">
            <v>GPO</v>
          </cell>
        </row>
      </sheetData>
      <sheetData sheetId="59">
        <row r="168">
          <cell r="A168" t="str">
            <v>GPO</v>
          </cell>
        </row>
      </sheetData>
      <sheetData sheetId="60">
        <row r="168">
          <cell r="A168" t="str">
            <v>GPO</v>
          </cell>
        </row>
      </sheetData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/>
      <sheetData sheetId="71">
        <row r="168">
          <cell r="A168" t="str">
            <v>GPO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68">
          <cell r="A168" t="str">
            <v>GPO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168">
          <cell r="A168" t="str">
            <v>GPO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168">
          <cell r="A168" t="str">
            <v>GPO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168">
          <cell r="A168" t="str">
            <v>GPO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Project_Data_Input2"/>
      <sheetName val="Project_Data_2"/>
      <sheetName val="Project_Data_Input3"/>
      <sheetName val="Project_Data_3"/>
      <sheetName val="DATA04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  <sheetName val="Project_Data_Input14"/>
      <sheetName val="Project_Data_14"/>
      <sheetName val="Project_Data_Input12"/>
      <sheetName val="Project_Data_12"/>
      <sheetName val="Project_Data_Input11"/>
      <sheetName val="Project_Data_11"/>
      <sheetName val="Project_Data_Input13"/>
      <sheetName val="Project_Data_13"/>
      <sheetName val="Project_Data_Input15"/>
      <sheetName val="Project_Data_15"/>
      <sheetName val="Project_Data_Input16"/>
      <sheetName val="Project_Data_16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  <sheetName val="Within_OD6"/>
      <sheetName val="Invoice_summary6"/>
      <sheetName val="Sheet1_(2)6"/>
      <sheetName val="BASE_DATA6"/>
      <sheetName val="Scorecard_Processing_Days6"/>
      <sheetName val="Scorecard_Payment_Days6"/>
      <sheetName val="Status_At_a_glance6"/>
      <sheetName val="table_data6"/>
      <sheetName val="Payments_Jan-Date6"/>
      <sheetName val="Cancelled_invoices6"/>
      <sheetName val="With_Treasury6"/>
      <sheetName val="Invoices_within_OD6"/>
      <sheetName val="Scorecard_(2)6"/>
      <sheetName val="Invoice_Age_analysis6"/>
      <sheetName val="Project_Data6"/>
      <sheetName val="detail_by_class6"/>
      <sheetName val="Within_OD4"/>
      <sheetName val="Invoice_summary4"/>
      <sheetName val="Sheet1_(2)4"/>
      <sheetName val="BASE_DATA4"/>
      <sheetName val="Scorecard_Processing_Days4"/>
      <sheetName val="Scorecard_Payment_Days4"/>
      <sheetName val="Status_At_a_glance4"/>
      <sheetName val="table_data4"/>
      <sheetName val="Payments_Jan-Date4"/>
      <sheetName val="Cancelled_invoices4"/>
      <sheetName val="With_Treasury4"/>
      <sheetName val="Invoices_within_OD4"/>
      <sheetName val="Scorecard_(2)4"/>
      <sheetName val="Invoice_Age_analysis4"/>
      <sheetName val="Project_Data4"/>
      <sheetName val="detail_by_class4"/>
      <sheetName val="Within_OD5"/>
      <sheetName val="Invoice_summary5"/>
      <sheetName val="Sheet1_(2)5"/>
      <sheetName val="BASE_DATA5"/>
      <sheetName val="Scorecard_Processing_Days5"/>
      <sheetName val="Scorecard_Payment_Days5"/>
      <sheetName val="Status_At_a_glance5"/>
      <sheetName val="table_data5"/>
      <sheetName val="Payments_Jan-Date5"/>
      <sheetName val="Cancelled_invoices5"/>
      <sheetName val="With_Treasury5"/>
      <sheetName val="Invoices_within_OD5"/>
      <sheetName val="Scorecard_(2)5"/>
      <sheetName val="Invoice_Age_analysis5"/>
      <sheetName val="Project_Data5"/>
      <sheetName val="detail_by_class5"/>
      <sheetName val="Within_OD7"/>
      <sheetName val="Invoice_summary7"/>
      <sheetName val="Sheet1_(2)7"/>
      <sheetName val="BASE_DATA7"/>
      <sheetName val="Scorecard_Processing_Days7"/>
      <sheetName val="Scorecard_Payment_Days7"/>
      <sheetName val="Status_At_a_glance7"/>
      <sheetName val="table_data7"/>
      <sheetName val="Payments_Jan-Date7"/>
      <sheetName val="Cancelled_invoices7"/>
      <sheetName val="With_Treasury7"/>
      <sheetName val="Invoices_within_OD7"/>
      <sheetName val="Scorecard_(2)7"/>
      <sheetName val="Invoice_Age_analysis7"/>
      <sheetName val="Project_Data7"/>
      <sheetName val="detail_by_class7"/>
      <sheetName val="Within_OD8"/>
      <sheetName val="Invoice_summary8"/>
      <sheetName val="Sheet1_(2)8"/>
      <sheetName val="BASE_DATA8"/>
      <sheetName val="Scorecard_Processing_Days8"/>
      <sheetName val="Scorecard_Payment_Days8"/>
      <sheetName val="Status_At_a_glance8"/>
      <sheetName val="table_data8"/>
      <sheetName val="Payments_Jan-Date8"/>
      <sheetName val="Cancelled_invoices8"/>
      <sheetName val="With_Treasury8"/>
      <sheetName val="Invoices_within_OD8"/>
      <sheetName val="Scorecard_(2)8"/>
      <sheetName val="Invoice_Age_analysis8"/>
      <sheetName val="Project_Data8"/>
      <sheetName val="detail_by_class8"/>
      <sheetName val="Within_OD9"/>
      <sheetName val="Invoice_summary9"/>
      <sheetName val="Sheet1_(2)9"/>
      <sheetName val="BASE_DATA9"/>
      <sheetName val="Scorecard_Processing_Days9"/>
      <sheetName val="Scorecard_Payment_Days9"/>
      <sheetName val="Status_At_a_glance9"/>
      <sheetName val="table_data9"/>
      <sheetName val="Payments_Jan-Date9"/>
      <sheetName val="Cancelled_invoices9"/>
      <sheetName val="With_Treasury9"/>
      <sheetName val="Invoices_within_OD9"/>
      <sheetName val="Scorecard_(2)9"/>
      <sheetName val="Invoice_Age_analysis9"/>
      <sheetName val="Project_Data9"/>
      <sheetName val="detail_by_class9"/>
      <sheetName val="BASE_DATA10"/>
      <sheetName val="Within_OD10"/>
      <sheetName val="Invoice_summary10"/>
      <sheetName val="Sheet1_(2)10"/>
      <sheetName val="Scorecard_Processing_Days10"/>
      <sheetName val="Scorecard_Payment_Days10"/>
      <sheetName val="Status_At_a_glance10"/>
      <sheetName val="table_data10"/>
      <sheetName val="Payments_Jan-Date10"/>
      <sheetName val="Cancelled_invoices10"/>
      <sheetName val="With_Treasury10"/>
      <sheetName val="Invoices_within_OD10"/>
      <sheetName val="Scorecard_(2)10"/>
      <sheetName val="Invoice_Age_analysis10"/>
      <sheetName val="Project_Data10"/>
      <sheetName val="detail_by_class10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2">
          <cell r="A2" t="str">
            <v>At Bank</v>
          </cell>
        </row>
      </sheetData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>
        <row r="2">
          <cell r="A2" t="str">
            <v>At Bank</v>
          </cell>
        </row>
      </sheetData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>
        <row r="2">
          <cell r="A2" t="str">
            <v>At Bank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>
        <row r="2">
          <cell r="A2" t="str">
            <v>At Bank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2">
          <cell r="A2" t="str">
            <v>At Bank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2">
          <cell r="A2" t="str">
            <v>At Bank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  <sheetName val="Budget_Data_SAP14"/>
      <sheetName val="BASE_DATA14"/>
      <sheetName val="Budget_Data_SAP12"/>
      <sheetName val="BASE_DATA12"/>
      <sheetName val="Budget_Data_SAP11"/>
      <sheetName val="BASE_DATA11"/>
      <sheetName val="Budget_Data_SAP13"/>
      <sheetName val="BASE_DATA13"/>
      <sheetName val="Budget_Data_SAP15"/>
      <sheetName val="BASE_DATA15"/>
      <sheetName val="Budget_Data_SAP16"/>
      <sheetName val="BASE_DATA16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  <sheetData sheetId="38">
        <row r="1">
          <cell r="A1" t="str">
            <v>Short Item (final)</v>
          </cell>
        </row>
      </sheetData>
      <sheetData sheetId="39">
        <row r="1">
          <cell r="A1" t="str">
            <v>Short Item (final)</v>
          </cell>
        </row>
      </sheetData>
      <sheetData sheetId="40">
        <row r="1">
          <cell r="A1" t="str">
            <v>Short Item (final)</v>
          </cell>
        </row>
      </sheetData>
      <sheetData sheetId="41">
        <row r="1">
          <cell r="A1" t="str">
            <v>Short Item (final)</v>
          </cell>
        </row>
      </sheetData>
      <sheetData sheetId="42">
        <row r="1">
          <cell r="A1" t="str">
            <v>Short Item (final)</v>
          </cell>
        </row>
      </sheetData>
      <sheetData sheetId="43">
        <row r="1">
          <cell r="A1" t="str">
            <v>Short Item (final)</v>
          </cell>
        </row>
      </sheetData>
      <sheetData sheetId="44">
        <row r="1">
          <cell r="A1" t="str">
            <v>Short Item (final)</v>
          </cell>
        </row>
      </sheetData>
      <sheetData sheetId="45">
        <row r="1">
          <cell r="A1" t="str">
            <v>Short Item (final)</v>
          </cell>
        </row>
      </sheetData>
      <sheetData sheetId="46">
        <row r="1">
          <cell r="A1" t="str">
            <v>Short Item (final)</v>
          </cell>
        </row>
      </sheetData>
      <sheetData sheetId="47">
        <row r="1">
          <cell r="A1" t="str">
            <v>Short Item (final)</v>
          </cell>
        </row>
      </sheetData>
      <sheetData sheetId="48">
        <row r="1">
          <cell r="A1" t="str">
            <v>Short Item (final)</v>
          </cell>
        </row>
      </sheetData>
      <sheetData sheetId="49">
        <row r="1">
          <cell r="A1" t="str">
            <v>Short Item (final)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2003_Budget14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  <sheetName val="2003_Budget17"/>
      <sheetName val="keys2002_Act17"/>
      <sheetName val="KEYS_2003_July_LE17"/>
      <sheetName val="Average_KEYS_02-0317"/>
      <sheetName val="2003_Stats17"/>
      <sheetName val="Brunei_Deepwater17"/>
      <sheetName val="Shell_Expl__China17"/>
      <sheetName val="Shell_Phillipines17"/>
      <sheetName val="Shell_Morocco17"/>
      <sheetName val="Enterprise_Morocco_17"/>
      <sheetName val="Pecten_Cam_17"/>
      <sheetName val="Gabon_Offshore17"/>
      <sheetName val="Ent_Ireland17"/>
      <sheetName val="Woodside_Act_200217"/>
      <sheetName val="BSP_Act_200217"/>
      <sheetName val="Shell_Expl__China_act__LE_20017"/>
      <sheetName val="SSPC__act_200217"/>
      <sheetName val="SSB_act_200217"/>
      <sheetName val="STOS_act_200217"/>
      <sheetName val="Shell_Philipines_act_200217"/>
      <sheetName val="TSEPCO_act_200217"/>
      <sheetName val="Capsa_act_200217"/>
      <sheetName val="Shell_Canada_act_200217"/>
      <sheetName val="SEPCO_act_200217"/>
      <sheetName val="Shell_Venezuela_act_200217"/>
      <sheetName val="Shell_Trinidad_act_200217"/>
      <sheetName val="Shell_Bangladesh_act_200217"/>
      <sheetName val="Shell_Egypt_act_200217"/>
      <sheetName val="PDO_act_200217"/>
      <sheetName val="Sakhaling_act_200217"/>
      <sheetName val="Syria_act_200217"/>
      <sheetName val="Shell_Morocco_act_2002_17"/>
      <sheetName val="Enterprise_Morocco_act_200217"/>
      <sheetName val="Pecten_Cameroon_act_200217"/>
      <sheetName val="Shell_Gabon_act_200217"/>
      <sheetName val="Shell_Offshore_Gabon_act_200217"/>
      <sheetName val="SPDC_act_200217"/>
      <sheetName val="SNEPCo_act_200217"/>
      <sheetName val="NAM_act_200217"/>
      <sheetName val="NSEP_act_200217"/>
      <sheetName val="Expro_act_200217"/>
      <sheetName val="Shell_Namibia_act_200217"/>
      <sheetName val="Enterprise_Ireland_act_200217"/>
      <sheetName val="Template_Acc_adv_Q2_200517"/>
      <sheetName val="charge_Jan_0517"/>
      <sheetName val="Invoice_Sep-200517"/>
      <sheetName val="backing_Accrual_advise_Q2_20017"/>
      <sheetName val="invoices_backing_Jun_0517"/>
      <sheetName val="Summary_IT-V17"/>
      <sheetName val="G-67_2005-06-1617"/>
      <sheetName val="Accrual_advise_Q117"/>
      <sheetName val="Billing_requirements17"/>
      <sheetName val="2004_final_keys_-_overview17"/>
      <sheetName val="Dec_2004_recalculation_comple17"/>
      <sheetName val="IT_Vision_on_Op_cap200417"/>
      <sheetName val="2004_final_keys_at_18_mar_20017"/>
      <sheetName val="2005_0417"/>
      <sheetName val="2005_0117"/>
      <sheetName val="`09-2005_journal_for_Septembe17"/>
      <sheetName val="EPA_summary_per_OpCo17"/>
      <sheetName val="Budget_Data_SAP17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values"/>
      <sheetName val="do not Delete"/>
      <sheetName val="Overhead Summary"/>
      <sheetName val="1997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Opening BS (Workings)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Sheet1_(2)2"/>
      <sheetName val="Accruals_mar032"/>
      <sheetName val="BUDGET_20032"/>
      <sheetName val="CD_Projects_od_20032"/>
      <sheetName val="Accruals_2002_Dec2"/>
      <sheetName val="LIST_STAFF2"/>
      <sheetName val="do_not_Delete2"/>
      <sheetName val="Overhead_Summary2"/>
      <sheetName val="Eng_Rate_Summary_(Primary)2"/>
      <sheetName val="EXP_PLAN2"/>
      <sheetName val="BALSHEET_TEMPLATE2"/>
      <sheetName val="LCY_BALSHEET_WKS2"/>
      <sheetName val="NGL_OPEX2"/>
      <sheetName val="accruals_Feb022"/>
      <sheetName val="Perf_by_BH2"/>
      <sheetName val="Reservoir_Summary_Data2"/>
      <sheetName val="Vivaldi_Hub_1_3_tcf2"/>
      <sheetName val="Sheet1_(2)3"/>
      <sheetName val="Accruals_mar033"/>
      <sheetName val="BUDGET_20033"/>
      <sheetName val="CD_Projects_od_20033"/>
      <sheetName val="Accruals_2002_Dec3"/>
      <sheetName val="LIST_STAFF3"/>
      <sheetName val="do_not_Delete3"/>
      <sheetName val="Overhead_Summary3"/>
      <sheetName val="Eng_Rate_Summary_(Primary)3"/>
      <sheetName val="EXP_PLAN3"/>
      <sheetName val="BALSHEET_TEMPLATE3"/>
      <sheetName val="LCY_BALSHEET_WKS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/>
      <sheetData sheetId="38"/>
      <sheetData sheetId="39"/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>
        <row r="1">
          <cell r="A1" t="str">
            <v>Short Item</v>
          </cell>
        </row>
      </sheetData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>
        <row r="1">
          <cell r="A1" t="str">
            <v>Short Item</v>
          </cell>
        </row>
      </sheetData>
      <sheetData sheetId="58">
        <row r="1">
          <cell r="A1" t="str">
            <v>Short Item</v>
          </cell>
        </row>
      </sheetData>
      <sheetData sheetId="59"/>
      <sheetData sheetId="60"/>
      <sheetData sheetId="61"/>
      <sheetData sheetId="62"/>
      <sheetData sheetId="63"/>
      <sheetData sheetId="64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/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>
        <row r="1">
          <cell r="A1" t="str">
            <v>Short Item</v>
          </cell>
        </row>
      </sheetData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 refreshError="1"/>
      <sheetData sheetId="209" refreshError="1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AFE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  <sheetName val="Mapping_Fields_to_AGG_node6"/>
      <sheetName val="NON-CASH_C&amp;C6"/>
      <sheetName val="do_not_Delete6"/>
      <sheetName val="Drop_Down_List6"/>
      <sheetName val="Mapping_Fields_to_AGG_node4"/>
      <sheetName val="NON-CASH_C&amp;C4"/>
      <sheetName val="do_not_Delete4"/>
      <sheetName val="Drop_Down_List4"/>
      <sheetName val="Mapping_Fields_to_AGG_node5"/>
      <sheetName val="NON-CASH_C&amp;C5"/>
      <sheetName val="do_not_Delete5"/>
      <sheetName val="Drop_Down_List5"/>
      <sheetName val="Mapping_Fields_to_AGG_node7"/>
      <sheetName val="NON-CASH_C&amp;C7"/>
      <sheetName val="do_not_Delete7"/>
      <sheetName val="Drop_Down_List7"/>
      <sheetName val="Mapping_Fields_to_AGG_node8"/>
      <sheetName val="NON-CASH_C&amp;C8"/>
      <sheetName val="do_not_Delete8"/>
      <sheetName val="Drop_Down_List8"/>
      <sheetName val="Mapping_Fields_to_AGG_node9"/>
      <sheetName val="NON-CASH_C&amp;C9"/>
      <sheetName val="do_not_Delete9"/>
      <sheetName val="Drop_Down_List9"/>
      <sheetName val="Mapping_Fields_to_AGG_node10"/>
      <sheetName val="NON-CASH_C&amp;C10"/>
      <sheetName val="do_not_Delete10"/>
      <sheetName val="Drop_Down_List10"/>
      <sheetName val="Sheet15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NON-LIFE RAW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NON-LIFE_RAW2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NON-LIFE_RAW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NON-LIFE_RAW1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NON-LIFE_RAW3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NON-LIFE_RAW4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NON-LIFE_RAW5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NON-LIFE_RAW6"/>
      <sheetName val="Account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  <sheetName val="Ilorin_Stations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Reservoir Summary 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Accrual_Guide6"/>
      <sheetName val="Apr_May_Estimates6"/>
      <sheetName val="check_cost_centre6"/>
      <sheetName val="ITC_Computation6"/>
      <sheetName val="Other_Tariffs6"/>
      <sheetName val="Sal_Tariff6"/>
      <sheetName val="Capital_Allowance6"/>
      <sheetName val="Installation_Case6"/>
      <sheetName val="Monthly_source_Currency3"/>
      <sheetName val="Reservoir_Summary_Data2"/>
      <sheetName val="Accrual_Guide4"/>
      <sheetName val="Apr_May_Estimates4"/>
      <sheetName val="check_cost_centre4"/>
      <sheetName val="ITC_Computation4"/>
      <sheetName val="Other_Tariffs4"/>
      <sheetName val="Sal_Tariff4"/>
      <sheetName val="Capital_Allowance4"/>
      <sheetName val="Installation_Case4"/>
      <sheetName val="Monthly_source_Currency1"/>
      <sheetName val="Reservoir_Summary_Data"/>
      <sheetName val="Accrual_Guide5"/>
      <sheetName val="Apr_May_Estimates5"/>
      <sheetName val="check_cost_centre5"/>
      <sheetName val="ITC_Computation5"/>
      <sheetName val="Other_Tariffs5"/>
      <sheetName val="Sal_Tariff5"/>
      <sheetName val="Capital_Allowance5"/>
      <sheetName val="Installation_Case5"/>
      <sheetName val="Monthly_source_Currency2"/>
      <sheetName val="Reservoir_Summary_Data1"/>
      <sheetName val="Accrual_Guide7"/>
      <sheetName val="Apr_May_Estimates7"/>
      <sheetName val="check_cost_centre7"/>
      <sheetName val="ITC_Computation7"/>
      <sheetName val="Other_Tariffs7"/>
      <sheetName val="Sal_Tariff7"/>
      <sheetName val="Capital_Allowance7"/>
      <sheetName val="Installation_Case7"/>
      <sheetName val="Monthly_source_Currency4"/>
      <sheetName val="Reservoir_Summary_Data3"/>
      <sheetName val="Accrual_Guide8"/>
      <sheetName val="Apr_May_Estimates8"/>
      <sheetName val="check_cost_centre8"/>
      <sheetName val="ITC_Computation8"/>
      <sheetName val="Other_Tariffs8"/>
      <sheetName val="Sal_Tariff8"/>
      <sheetName val="Capital_Allowance8"/>
      <sheetName val="Installation_Case8"/>
      <sheetName val="Monthly_source_Currency5"/>
      <sheetName val="Reservoir_Summary_Data4"/>
      <sheetName val="Accrual_Guide9"/>
      <sheetName val="Apr_May_Estimates9"/>
      <sheetName val="check_cost_centre9"/>
      <sheetName val="ITC_Computation9"/>
      <sheetName val="Other_Tariffs9"/>
      <sheetName val="Sal_Tariff9"/>
      <sheetName val="Capital_Allowance9"/>
      <sheetName val="Installation_Case9"/>
      <sheetName val="Monthly_source_Currency6"/>
      <sheetName val="Reservoir_Summary_Data5"/>
      <sheetName val="Vivaldi Hub 1.3 tcf"/>
      <sheetName val="Vivaldi_Hub_1_3_tcf1"/>
      <sheetName val="Vivaldi_Hub_1_3_tcf"/>
      <sheetName val="Vivaldi_Hub_1_3_tcf2"/>
      <sheetName val="Budget Data"/>
      <sheetName val="Exp List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">
          <cell r="G6" t="str">
            <v>Accomodation EA Techinicans training SO1</v>
          </cell>
        </row>
      </sheetData>
      <sheetData sheetId="16">
        <row r="6">
          <cell r="G6" t="str">
            <v>Accomodation EA Techinicans training SO1</v>
          </cell>
        </row>
      </sheetData>
      <sheetData sheetId="17">
        <row r="6">
          <cell r="G6" t="str">
            <v>Accomodation EA Techinicans training SO1</v>
          </cell>
        </row>
      </sheetData>
      <sheetData sheetId="18">
        <row r="6">
          <cell r="G6" t="str">
            <v>Accomodation EA Techinicans training SO1</v>
          </cell>
        </row>
      </sheetData>
      <sheetData sheetId="19">
        <row r="6">
          <cell r="G6" t="str">
            <v>Accomodation EA Techinicans training SO1</v>
          </cell>
        </row>
      </sheetData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>
        <row r="6">
          <cell r="G6" t="str">
            <v>Accomodation EA Techinicans training SO1</v>
          </cell>
        </row>
      </sheetData>
      <sheetData sheetId="25"/>
      <sheetData sheetId="26"/>
      <sheetData sheetId="27"/>
      <sheetData sheetId="28">
        <row r="6">
          <cell r="G6" t="str">
            <v>Accomodation EA Techinicans training SO1</v>
          </cell>
        </row>
      </sheetData>
      <sheetData sheetId="29">
        <row r="6">
          <cell r="G6" t="str">
            <v>Accomodation EA Techinicans training SO1</v>
          </cell>
        </row>
      </sheetData>
      <sheetData sheetId="30">
        <row r="6">
          <cell r="G6" t="str">
            <v>Accomodation EA Techinicans training SO1</v>
          </cell>
        </row>
      </sheetData>
      <sheetData sheetId="31">
        <row r="6">
          <cell r="G6" t="str">
            <v>Accomodation EA Techinicans training SO1</v>
          </cell>
        </row>
      </sheetData>
      <sheetData sheetId="32">
        <row r="6">
          <cell r="G6" t="str">
            <v>Accomodation EA Techinicans training SO1</v>
          </cell>
        </row>
      </sheetData>
      <sheetData sheetId="33"/>
      <sheetData sheetId="34">
        <row r="6">
          <cell r="G6" t="str">
            <v>Accomodation EA Techinicans training SO1</v>
          </cell>
        </row>
      </sheetData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>
        <row r="6">
          <cell r="G6" t="str">
            <v>Accomodation EA Techinicans training SO1</v>
          </cell>
        </row>
      </sheetData>
      <sheetData sheetId="40">
        <row r="6">
          <cell r="G6" t="str">
            <v>Accomodation EA Techinicans training SO1</v>
          </cell>
        </row>
      </sheetData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>
        <row r="6">
          <cell r="G6" t="str">
            <v>Accomodation EA Techinicans training SO1</v>
          </cell>
        </row>
      </sheetData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/>
      <sheetData sheetId="62">
        <row r="6">
          <cell r="G6" t="str">
            <v>Accomodation EA Techinicans training SO1</v>
          </cell>
        </row>
      </sheetData>
      <sheetData sheetId="63"/>
      <sheetData sheetId="64"/>
      <sheetData sheetId="65"/>
      <sheetData sheetId="66"/>
      <sheetData sheetId="67"/>
      <sheetData sheetId="68">
        <row r="6">
          <cell r="G6" t="str">
            <v>Accomodation EA Techinicans training SO1</v>
          </cell>
        </row>
      </sheetData>
      <sheetData sheetId="69"/>
      <sheetData sheetId="70"/>
      <sheetData sheetId="71"/>
      <sheetData sheetId="72">
        <row r="6">
          <cell r="G6" t="str">
            <v>Accomodation EA Techinicans training SO1</v>
          </cell>
        </row>
      </sheetData>
      <sheetData sheetId="73"/>
      <sheetData sheetId="74"/>
      <sheetData sheetId="75"/>
      <sheetData sheetId="76"/>
      <sheetData sheetId="77"/>
      <sheetData sheetId="78"/>
      <sheetData sheetId="79">
        <row r="6">
          <cell r="G6" t="str">
            <v>Accomodation EA Techinicans training SO1</v>
          </cell>
        </row>
      </sheetData>
      <sheetData sheetId="80"/>
      <sheetData sheetId="81"/>
      <sheetData sheetId="82">
        <row r="6">
          <cell r="G6" t="str">
            <v>Accomodation EA Techinicans training SO1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6">
          <cell r="G6" t="str">
            <v>Accomodation EA Techinicans training SO1</v>
          </cell>
        </row>
      </sheetData>
      <sheetData sheetId="91"/>
      <sheetData sheetId="92">
        <row r="6">
          <cell r="G6" t="str">
            <v>Accomodation EA Techinicans training SO1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6">
          <cell r="G6" t="str">
            <v>Accomodation EA Techinicans training SO1</v>
          </cell>
        </row>
      </sheetData>
      <sheetData sheetId="101"/>
      <sheetData sheetId="102">
        <row r="6">
          <cell r="G6" t="str">
            <v>Accomodation EA Techinicans training SO1</v>
          </cell>
        </row>
      </sheetData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/>
      <sheetData sheetId="113"/>
      <sheetData sheetId="114"/>
      <sheetData sheetId="115" refreshError="1"/>
      <sheetData sheetId="11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  <sheetName val="Land"/>
      <sheetName val="LE_BUDGET14"/>
      <sheetName val="do_not_Delete14"/>
      <sheetName val="ITC_Computation14"/>
      <sheetName val="Pipeline_Oil14"/>
      <sheetName val="Working_Back-up_from_7-1214"/>
      <sheetName val="Sal_Tariff14"/>
      <sheetName val="SM2-MS2_leavers14"/>
      <sheetName val="16109_(2)14"/>
      <sheetName val="C&amp;C_Operating_Highlights14"/>
      <sheetName val="Levels_1_&amp;_2_Insp14"/>
      <sheetName val="K__InputResult-Field-FacAlloc14"/>
      <sheetName val="LE_BUDGET12"/>
      <sheetName val="do_not_Delete12"/>
      <sheetName val="ITC_Computation12"/>
      <sheetName val="Pipeline_Oil12"/>
      <sheetName val="Working_Back-up_from_7-1212"/>
      <sheetName val="Sal_Tariff12"/>
      <sheetName val="SM2-MS2_leavers12"/>
      <sheetName val="16109_(2)12"/>
      <sheetName val="C&amp;C_Operating_Highlights12"/>
      <sheetName val="Levels_1_&amp;_2_Insp12"/>
      <sheetName val="K__InputResult-Field-FacAlloc12"/>
      <sheetName val="LE_BUDGET10"/>
      <sheetName val="do_not_Delete10"/>
      <sheetName val="ITC_Computation10"/>
      <sheetName val="Pipeline_Oil10"/>
      <sheetName val="Working_Back-up_from_7-1210"/>
      <sheetName val="Sal_Tariff10"/>
      <sheetName val="SM2-MS2_leavers10"/>
      <sheetName val="16109_(2)10"/>
      <sheetName val="C&amp;C_Operating_Highlights10"/>
      <sheetName val="Levels_1_&amp;_2_Insp10"/>
      <sheetName val="K__InputResult-Field-FacAlloc10"/>
      <sheetName val="LE_BUDGET11"/>
      <sheetName val="do_not_Delete11"/>
      <sheetName val="ITC_Computation11"/>
      <sheetName val="Pipeline_Oil11"/>
      <sheetName val="Working_Back-up_from_7-1211"/>
      <sheetName val="Sal_Tariff11"/>
      <sheetName val="SM2-MS2_leavers11"/>
      <sheetName val="16109_(2)11"/>
      <sheetName val="C&amp;C_Operating_Highlights11"/>
      <sheetName val="Levels_1_&amp;_2_Insp11"/>
      <sheetName val="K__InputResult-Field-FacAlloc11"/>
      <sheetName val="LE_BUDGET13"/>
      <sheetName val="do_not_Delete13"/>
      <sheetName val="ITC_Computation13"/>
      <sheetName val="Pipeline_Oil13"/>
      <sheetName val="Working_Back-up_from_7-1213"/>
      <sheetName val="Sal_Tariff13"/>
      <sheetName val="SM2-MS2_leavers13"/>
      <sheetName val="16109_(2)13"/>
      <sheetName val="C&amp;C_Operating_Highlights13"/>
      <sheetName val="Levels_1_&amp;_2_Insp13"/>
      <sheetName val="K__InputResult-Field-FacAlloc13"/>
      <sheetName val="LE_BUDGET15"/>
      <sheetName val="do_not_Delete15"/>
      <sheetName val="ITC_Computation15"/>
      <sheetName val="Pipeline_Oil15"/>
      <sheetName val="Working_Back-up_from_7-1215"/>
      <sheetName val="Sal_Tariff15"/>
      <sheetName val="SM2-MS2_leavers15"/>
      <sheetName val="16109_(2)15"/>
      <sheetName val="C&amp;C_Operating_Highlights15"/>
      <sheetName val="Levels_1_&amp;_2_Insp15"/>
      <sheetName val="K__InputResult-Field-FacAlloc15"/>
      <sheetName val="LE_BUDGET16"/>
      <sheetName val="do_not_Delete16"/>
      <sheetName val="ITC_Computation16"/>
      <sheetName val="Pipeline_Oil16"/>
      <sheetName val="Working_Back-up_from_7-1216"/>
      <sheetName val="Sal_Tariff16"/>
      <sheetName val="SM2-MS2_leavers16"/>
      <sheetName val="16109_(2)16"/>
      <sheetName val="C&amp;C_Operating_Highlights16"/>
      <sheetName val="Levels_1_&amp;_2_Insp16"/>
      <sheetName val="K__InputResult-Field-FacAlloc16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  <sheetName val="2003_COMMITMENTS_11"/>
      <sheetName val="WALKER_Q_11"/>
      <sheetName val="YEKINI_M_11"/>
      <sheetName val="LIFTING_EQUIP_INSPECTN1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Budget_Reload_Required6"/>
      <sheetName val="Lookup_Sheet6"/>
      <sheetName val="Project_Data6"/>
      <sheetName val="Config_-_Master_Lists6"/>
      <sheetName val="MPN_Project_SCSA6"/>
      <sheetName val="NGL_DETAILS6"/>
      <sheetName val="Budget_Reload_Required4"/>
      <sheetName val="Lookup_Sheet4"/>
      <sheetName val="Project_Data4"/>
      <sheetName val="Config_-_Master_Lists4"/>
      <sheetName val="MPN_Project_SCSA4"/>
      <sheetName val="NGL_DETAILS4"/>
      <sheetName val="Budget_Reload_Required5"/>
      <sheetName val="Lookup_Sheet5"/>
      <sheetName val="Project_Data5"/>
      <sheetName val="Config_-_Master_Lists5"/>
      <sheetName val="MPN_Project_SCSA5"/>
      <sheetName val="NGL_DETAILS5"/>
      <sheetName val="Budget_Reload_Required7"/>
      <sheetName val="Lookup_Sheet7"/>
      <sheetName val="Project_Data7"/>
      <sheetName val="Config_-_Master_Lists7"/>
      <sheetName val="MPN_Project_SCSA7"/>
      <sheetName val="NGL_DETAILS7"/>
      <sheetName val="Budget_Reload_Required8"/>
      <sheetName val="Lookup_Sheet8"/>
      <sheetName val="Project_Data8"/>
      <sheetName val="Config_-_Master_Lists8"/>
      <sheetName val="MPN_Project_SCSA8"/>
      <sheetName val="NGL_DETAILS8"/>
      <sheetName val="Budget_Reload_Required9"/>
      <sheetName val="Lookup_Sheet9"/>
      <sheetName val="Project_Data9"/>
      <sheetName val="Config_-_Master_Lists9"/>
      <sheetName val="MPN_Project_SCSA9"/>
      <sheetName val="NGL_DETAILS9"/>
      <sheetName val="Budget_Reload_Required10"/>
      <sheetName val="Lookup_Sheet10"/>
      <sheetName val="Project_Data10"/>
      <sheetName val="Config_-_Master_Lists10"/>
      <sheetName val="MPN_Project_SCSA10"/>
      <sheetName val="NGL_DETAILS10"/>
      <sheetName val="AWARDED (2)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Sovereign spread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  <sheetName val="Mapping_Fields_to_AGG_node6"/>
      <sheetName val="itemized_cost6"/>
      <sheetName val="do_not_Delete6"/>
      <sheetName val="Data_Entry6"/>
      <sheetName val="Revised_Sheet_WBS_and_CC6"/>
      <sheetName val="Sovereign_spread2"/>
      <sheetName val="Mapping_Fields_to_AGG_node4"/>
      <sheetName val="itemized_cost4"/>
      <sheetName val="do_not_Delete4"/>
      <sheetName val="Data_Entry4"/>
      <sheetName val="Revised_Sheet_WBS_and_CC4"/>
      <sheetName val="Sovereign_spread"/>
      <sheetName val="Mapping_Fields_to_AGG_node5"/>
      <sheetName val="itemized_cost5"/>
      <sheetName val="do_not_Delete5"/>
      <sheetName val="Data_Entry5"/>
      <sheetName val="Revised_Sheet_WBS_and_CC5"/>
      <sheetName val="Sovereign_spread1"/>
      <sheetName val="Mapping_Fields_to_AGG_node7"/>
      <sheetName val="itemized_cost7"/>
      <sheetName val="do_not_Delete7"/>
      <sheetName val="Data_Entry7"/>
      <sheetName val="Revised_Sheet_WBS_and_CC7"/>
      <sheetName val="Sovereign_spread3"/>
      <sheetName val="Mapping_Fields_to_AGG_node8"/>
      <sheetName val="itemized_cost8"/>
      <sheetName val="do_not_Delete8"/>
      <sheetName val="Data_Entry8"/>
      <sheetName val="Revised_Sheet_WBS_and_CC8"/>
      <sheetName val="Sovereign_spread4"/>
      <sheetName val="Mapping_Fields_to_AGG_node9"/>
      <sheetName val="itemized_cost9"/>
      <sheetName val="do_not_Delete9"/>
      <sheetName val="Data_Entry9"/>
      <sheetName val="Revised_Sheet_WBS_and_CC9"/>
      <sheetName val="Sovereign_spread5"/>
      <sheetName val="Group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WBS_NNPC_2"/>
      <sheetName val="source"/>
      <sheetName val="input_milestone_status"/>
      <sheetName val="Input_Output"/>
      <sheetName val="Const Equip"/>
      <sheetName val="Gas_Lower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ilities_Oil"/>
      <sheetName val=" Facilities_Gas"/>
      <sheetName val="2020 Summary"/>
      <sheetName val="Sheet1"/>
      <sheetName val="Wells_Oil"/>
      <sheetName val="Wells_Gas"/>
      <sheetName val="Field Targe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  <sheetName val="2005_Gas_Targets_Revised1"/>
      <sheetName val="2005_GWP_Analysis1"/>
      <sheetName val="2005_GWP_LEE1"/>
      <sheetName val="Flares_Revision1"/>
      <sheetName val="2006_Gas_Targets_Revised1"/>
      <sheetName val="Tipo_Terzi1"/>
      <sheetName val="Dati_base1"/>
      <sheetName val="Tipo_Terzi"/>
      <sheetName val="Dati_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Feb2020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gofia, Lasbery L SPDC-UPO/G/TC" refreshedDate="43907.716129745371" createdVersion="6" refreshedVersion="6" minRefreshableVersion="3" recordCount="104" xr:uid="{3040E2C4-7CDB-4BA5-9450-28EEFD8C1618}">
  <cacheSource type="worksheet">
    <worksheetSource ref="A2:I106" sheet="Sheet1" r:id="rId2"/>
  </cacheSource>
  <cacheFields count="9">
    <cacheField name="Asset" numFmtId="0">
      <sharedItems count="5">
        <s v="EC"/>
        <s v="EL"/>
        <s v="NOV"/>
        <s v="WS"/>
        <s v="EA" u="1"/>
      </sharedItems>
    </cacheField>
    <cacheField name="PU" numFmtId="0">
      <sharedItems count="12">
        <s v="GBAR/KC"/>
        <s v="AGBD/OBGN"/>
        <s v="RUMUAHIA"/>
        <s v="ENV"/>
        <s v="SOKU"/>
        <s v="TUNU"/>
        <s v="BNY/BNAG"/>
        <s v="NR/DBUC"/>
        <s v="OTUMARA"/>
        <s v="FORCADOS"/>
        <s v="IMOR/OKOL"/>
        <s v="EA"/>
      </sharedItems>
    </cacheField>
    <cacheField name="Facility" numFmtId="165">
      <sharedItems/>
    </cacheField>
    <cacheField name="Facility Code" numFmtId="165">
      <sharedItems/>
    </cacheField>
    <cacheField name="Facility Codeb" numFmtId="0">
      <sharedItems count="104">
        <s v="ADIF1"/>
        <s v="AGBF1"/>
        <s v="AGBF2"/>
        <s v="AHIF1"/>
        <s v="AKR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PUF1"/>
        <s v="OSHF1"/>
        <s v="OTUF1"/>
        <s v="SBAF1"/>
        <s v="EA"/>
        <s v="SOKF1"/>
        <s v="TEDF1"/>
        <s v="TUNF1"/>
        <s v="UBIF1"/>
        <s v="UMUF1"/>
        <s v="UZRF1"/>
        <s v="AGBG1"/>
        <s v="ASNF1"/>
        <s v="BISF1"/>
        <s v="BNYG1"/>
        <s v="EGWG1"/>
        <s v="ESTG1"/>
        <s v="GBRDG"/>
        <s v="GBRF2"/>
        <s v="OBIG1"/>
        <s v="OGEG1"/>
        <s v="OKOF1"/>
        <s v="OKNF1"/>
        <s v="SOKG1"/>
        <s v="TUNG1"/>
        <s v="ADIF1_G"/>
        <s v="AGBF1_G"/>
        <s v="AGBF2_G"/>
        <s v="AHIF1_G"/>
        <s v="AKR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PUF1_G"/>
        <s v="OSHF1_G"/>
        <s v="OTUF1_G"/>
        <s v="SBAF1_G"/>
        <s v="EA_G"/>
        <s v="SOKF1_G"/>
        <s v="TEDF1_G"/>
        <s v="TUNF1_G"/>
        <s v="UBIF1_G"/>
        <s v="UMUF1_G"/>
        <s v="UZRF1_G"/>
        <s v="AGBG1_G"/>
        <s v="ASNF1_G"/>
        <s v="BISF1_G"/>
        <s v="BNYG1_G"/>
        <s v="EGWG1_G"/>
        <s v="ESTG1_G"/>
        <s v="GBRDG_G"/>
        <s v="GBRF2_G"/>
        <s v="OBIG1_G"/>
        <s v="OGEF1_G"/>
        <s v="OKOF1_G"/>
        <s v="OKNF1_G"/>
        <s v="SOKG1_G"/>
        <s v="TUNG1_G"/>
      </sharedItems>
    </cacheField>
    <cacheField name="Product" numFmtId="0">
      <sharedItems/>
    </cacheField>
    <cacheField name="Market" numFmtId="0">
      <sharedItems count="3">
        <s v="Oil"/>
        <s v="NLNG"/>
        <s v="DomGas"/>
      </sharedItems>
    </cacheField>
    <cacheField name="Plan" numFmtId="3">
      <sharedItems containsSemiMixedTypes="0" containsString="0" containsNumber="1" minValue="0" maxValue="37606215.247096278"/>
    </cacheField>
    <cacheField name="Actual " numFmtId="3">
      <sharedItems containsSemiMixedTypes="0" containsString="0" containsNumber="1" minValue="0" maxValue="37788647.4539794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">
  <r>
    <x v="0"/>
    <x v="0"/>
    <s v="ADIBAWA1_FS"/>
    <s v="ADIB/1"/>
    <x v="0"/>
    <s v="Oil"/>
    <x v="0"/>
    <n v="107646.23100000003"/>
    <n v="91834.957704939006"/>
  </r>
  <r>
    <x v="1"/>
    <x v="1"/>
    <s v="AGBADA1_FS"/>
    <s v="AGBD/1"/>
    <x v="1"/>
    <s v="Oil"/>
    <x v="0"/>
    <n v="46851.24"/>
    <n v="114303.29537806966"/>
  </r>
  <r>
    <x v="1"/>
    <x v="1"/>
    <s v="AGBADA2_FS"/>
    <s v="AGBD/2"/>
    <x v="2"/>
    <s v="Oil"/>
    <x v="0"/>
    <n v="315368.011"/>
    <n v="351350.19786632771"/>
  </r>
  <r>
    <x v="1"/>
    <x v="2"/>
    <s v="AHIA1_FS"/>
    <s v="AHIA/1"/>
    <x v="3"/>
    <s v="Oil"/>
    <x v="0"/>
    <n v="74723.516999999993"/>
    <n v="129411.69705955735"/>
  </r>
  <r>
    <x v="2"/>
    <x v="3"/>
    <s v="AKRI_NAOC_FS"/>
    <s v="AKRI/1"/>
    <x v="4"/>
    <s v="Oil"/>
    <x v="0"/>
    <n v="3160.3858728"/>
    <n v="0"/>
  </r>
  <r>
    <x v="0"/>
    <x v="4"/>
    <s v="BELEMA1_FS"/>
    <s v="BELE/1"/>
    <x v="5"/>
    <s v="Oil"/>
    <x v="0"/>
    <n v="0"/>
    <n v="0"/>
  </r>
  <r>
    <x v="3"/>
    <x v="5"/>
    <s v="BENISEDE1_FS"/>
    <s v="BENS/1"/>
    <x v="6"/>
    <s v="Oil"/>
    <x v="0"/>
    <n v="313981.54999999993"/>
    <n v="281591.64060927863"/>
  </r>
  <r>
    <x v="0"/>
    <x v="6"/>
    <s v="BONNY1_FS"/>
    <s v="BONN/1"/>
    <x v="7"/>
    <s v="Oil"/>
    <x v="0"/>
    <n v="38348.730000000003"/>
    <n v="72817.880864717517"/>
  </r>
  <r>
    <x v="0"/>
    <x v="7"/>
    <s v="DIEBU_CREEK1_FS"/>
    <s v="DBUC/1"/>
    <x v="8"/>
    <s v="Oil"/>
    <x v="0"/>
    <n v="120095.67000000001"/>
    <n v="98528.7156524366"/>
  </r>
  <r>
    <x v="2"/>
    <x v="3"/>
    <s v="EGBEMA_WEST1_FS"/>
    <s v="EGBW/1"/>
    <x v="9"/>
    <s v="Oil"/>
    <x v="0"/>
    <n v="36421.650999999998"/>
    <n v="60121.511066585983"/>
  </r>
  <r>
    <x v="2"/>
    <x v="3"/>
    <s v="EGBEMA1_FS"/>
    <s v="EGBM/1"/>
    <x v="10"/>
    <s v="Oil"/>
    <x v="0"/>
    <n v="23023.940999999995"/>
    <n v="65495.951908870033"/>
  </r>
  <r>
    <x v="3"/>
    <x v="8"/>
    <s v="ESCRAVOS_BEACH1_FS"/>
    <s v="ESCB/1"/>
    <x v="11"/>
    <s v="Oil"/>
    <x v="0"/>
    <n v="225430.92"/>
    <n v="244632.74052931101"/>
  </r>
  <r>
    <x v="0"/>
    <x v="0"/>
    <s v="ETELEBOU1_FS"/>
    <s v="ETEL/1"/>
    <x v="12"/>
    <s v="Oil"/>
    <x v="0"/>
    <n v="51758.33"/>
    <n v="49228.420628994209"/>
  </r>
  <r>
    <x v="3"/>
    <x v="9"/>
    <s v="FORCADOS2_FS"/>
    <s v="FORC/2"/>
    <x v="13"/>
    <s v="Oil"/>
    <x v="0"/>
    <n v="624599.96999999986"/>
    <n v="708262.34153246437"/>
  </r>
  <r>
    <x v="3"/>
    <x v="9"/>
    <s v="FORCADOS3_FS"/>
    <s v="FORC/3"/>
    <x v="14"/>
    <s v="Oil"/>
    <x v="0"/>
    <n v="253225.97"/>
    <n v="225993.17048898031"/>
  </r>
  <r>
    <x v="3"/>
    <x v="9"/>
    <s v="FORCADOS4_FS"/>
    <s v="FORC/4"/>
    <x v="15"/>
    <s v="Oil"/>
    <x v="0"/>
    <n v="201824.65899999996"/>
    <n v="177482.28038401759"/>
  </r>
  <r>
    <x v="2"/>
    <x v="3"/>
    <s v="IDU_NAOC1_FS"/>
    <s v="IDU_NAOC1_FS"/>
    <x v="16"/>
    <s v="Oil"/>
    <x v="0"/>
    <n v="85364.902512000001"/>
    <n v="0"/>
  </r>
  <r>
    <x v="1"/>
    <x v="10"/>
    <s v="IMO_RIVER1_FS"/>
    <s v="IMOR/1"/>
    <x v="17"/>
    <s v="Oil"/>
    <x v="0"/>
    <n v="90977.611000000004"/>
    <n v="302608.35928833979"/>
  </r>
  <r>
    <x v="1"/>
    <x v="10"/>
    <s v="ISIMIRI1_FS"/>
    <s v="ISIM/1"/>
    <x v="18"/>
    <s v="Oil"/>
    <x v="0"/>
    <n v="19377.567999999999"/>
    <n v="31606.464981953617"/>
  </r>
  <r>
    <x v="0"/>
    <x v="0"/>
    <s v="KOLO_CREEK1_FS"/>
    <s v="KOCR/1"/>
    <x v="19"/>
    <s v="Oil"/>
    <x v="0"/>
    <n v="9369.0300000000007"/>
    <n v="8215.1592919701707"/>
  </r>
  <r>
    <x v="1"/>
    <x v="10"/>
    <s v="NKALI1_FS"/>
    <s v="NKAL/1"/>
    <x v="20"/>
    <s v="Oil"/>
    <x v="0"/>
    <n v="17881.11"/>
    <n v="44483.670676522997"/>
  </r>
  <r>
    <x v="0"/>
    <x v="7"/>
    <s v="NUN_RIVER1_FS"/>
    <s v="NUNR/1"/>
    <x v="21"/>
    <s v="Oil"/>
    <x v="0"/>
    <n v="80190.190999999992"/>
    <n v="171791.0018575619"/>
  </r>
  <r>
    <x v="1"/>
    <x v="2"/>
    <s v="OBELE1_FS"/>
    <s v="OBEL/1"/>
    <x v="22"/>
    <s v="Oil"/>
    <x v="0"/>
    <n v="16274.451999999999"/>
    <n v="21949.51813635603"/>
  </r>
  <r>
    <x v="1"/>
    <x v="1"/>
    <s v="OBIGBO_NORTH1_FS"/>
    <s v="OBGN/1"/>
    <x v="23"/>
    <s v="Oil"/>
    <x v="0"/>
    <n v="87384.742999999988"/>
    <n v="94292.596031405468"/>
  </r>
  <r>
    <x v="2"/>
    <x v="3"/>
    <s v="OGBN_NAOC1_FS"/>
    <s v="OGBN_NAOC1_FS"/>
    <x v="24"/>
    <s v="Oil"/>
    <x v="0"/>
    <n v="66271.655499999993"/>
    <n v="0"/>
  </r>
  <r>
    <x v="3"/>
    <x v="5"/>
    <s v="OGBOTOBO1_FS"/>
    <s v="OGBO/1"/>
    <x v="25"/>
    <s v="Oil"/>
    <x v="0"/>
    <n v="170575.38999999996"/>
    <n v="260413.69056345621"/>
  </r>
  <r>
    <x v="1"/>
    <x v="2"/>
    <s v="OGUTA1_FS"/>
    <s v="OGUT/1"/>
    <x v="26"/>
    <s v="Oil"/>
    <x v="0"/>
    <n v="19093.223000000002"/>
    <n v="19752.10951432927"/>
  </r>
  <r>
    <x v="3"/>
    <x v="5"/>
    <s v="OPUKUSHI1_FS"/>
    <s v="OPUK/1"/>
    <x v="27"/>
    <s v="Oil"/>
    <x v="0"/>
    <n v="343171.5"/>
    <n v="365609.77079106832"/>
  </r>
  <r>
    <x v="2"/>
    <x v="3"/>
    <s v="OSHI_NAOC_FS"/>
    <s v="OSHI_NAOC_FS"/>
    <x v="28"/>
    <s v="Oil"/>
    <x v="0"/>
    <n v="34926.203910999997"/>
    <n v="0"/>
  </r>
  <r>
    <x v="3"/>
    <x v="8"/>
    <s v="OTUMARA1_FS"/>
    <s v="OTUM/1"/>
    <x v="29"/>
    <s v="Oil"/>
    <x v="0"/>
    <n v="430228.19500000001"/>
    <n v="561970.55121593317"/>
  </r>
  <r>
    <x v="2"/>
    <x v="3"/>
    <s v="SANTA_BARBARA1_FS"/>
    <s v="SBAR/1"/>
    <x v="30"/>
    <s v="Oil"/>
    <x v="0"/>
    <n v="65823.184999999998"/>
    <n v="0"/>
  </r>
  <r>
    <x v="3"/>
    <x v="11"/>
    <s v="SEA_EAGLE_FPSO"/>
    <s v="EA"/>
    <x v="31"/>
    <s v="Oil"/>
    <x v="0"/>
    <n v="0"/>
    <n v="660912"/>
  </r>
  <r>
    <x v="0"/>
    <x v="4"/>
    <s v="SOKU1_FS"/>
    <s v="SOKU/1"/>
    <x v="32"/>
    <s v="Oil"/>
    <x v="0"/>
    <n v="58254.272000000004"/>
    <n v="53092.839239338122"/>
  </r>
  <r>
    <x v="2"/>
    <x v="3"/>
    <s v="TEBIDABA1_FS"/>
    <s v="TEBIDABA1_FS"/>
    <x v="33"/>
    <s v="Oil"/>
    <x v="0"/>
    <n v="13166.180031999998"/>
    <n v="0"/>
  </r>
  <r>
    <x v="3"/>
    <x v="5"/>
    <s v="TUNU1_FS"/>
    <s v="TUNU/1"/>
    <x v="34"/>
    <s v="Oil"/>
    <x v="0"/>
    <n v="173283.75800000003"/>
    <n v="223464.61048350931"/>
  </r>
  <r>
    <x v="0"/>
    <x v="0"/>
    <s v="UBIE1_FS"/>
    <s v="UBIE/1"/>
    <x v="35"/>
    <s v="Oil"/>
    <x v="0"/>
    <n v="61554.529999999992"/>
    <n v="0"/>
  </r>
  <r>
    <x v="1"/>
    <x v="2"/>
    <s v="UMUECHEM1_FS"/>
    <s v="UMUE/1"/>
    <x v="36"/>
    <s v="Oil"/>
    <x v="0"/>
    <n v="30689.945999999996"/>
    <n v="13691.39219539543"/>
  </r>
  <r>
    <x v="2"/>
    <x v="3"/>
    <s v="UZERE_EAST1_FS"/>
    <s v="UZRE/1"/>
    <x v="37"/>
    <s v="Oil"/>
    <x v="0"/>
    <n v="29633.07602475"/>
    <n v="0"/>
  </r>
  <r>
    <x v="1"/>
    <x v="1"/>
    <s v="PLANNED_AGBADA1_GP"/>
    <s v="AGBD/GP"/>
    <x v="38"/>
    <s v="Oil"/>
    <x v="0"/>
    <n v="0"/>
    <n v="53512.696494274402"/>
  </r>
  <r>
    <x v="1"/>
    <x v="1"/>
    <s v="PLANNED_ASSA_NORTH1_DG"/>
    <s v="ASSA/DG"/>
    <x v="39"/>
    <s v="Oil"/>
    <x v="0"/>
    <n v="0"/>
    <n v="0"/>
  </r>
  <r>
    <x v="2"/>
    <x v="3"/>
    <s v="PLANNED_BISE_SAME1_GP"/>
    <s v="BISE/GP"/>
    <x v="40"/>
    <s v="Oil"/>
    <x v="0"/>
    <n v="0"/>
    <n v="0"/>
  </r>
  <r>
    <x v="0"/>
    <x v="6"/>
    <s v="BONNY1_GP"/>
    <s v="BONN/GP1"/>
    <x v="41"/>
    <s v="Oil"/>
    <x v="0"/>
    <n v="40356.487000000008"/>
    <n v="12329.498410777578"/>
  </r>
  <r>
    <x v="2"/>
    <x v="3"/>
    <s v="EGBEMA_WEST1_GP"/>
    <s v="EGBW/GP1"/>
    <x v="42"/>
    <s v="Oil"/>
    <x v="0"/>
    <n v="0"/>
    <n v="0"/>
  </r>
  <r>
    <x v="3"/>
    <x v="9"/>
    <s v="FORCADOS2_GP"/>
    <s v="FORC/GP"/>
    <x v="43"/>
    <s v="Oil"/>
    <x v="0"/>
    <n v="11469.789999999997"/>
    <n v="0"/>
  </r>
  <r>
    <x v="0"/>
    <x v="0"/>
    <s v="GBARAN_DG"/>
    <s v="GBAR/DG"/>
    <x v="44"/>
    <s v="Oil"/>
    <x v="0"/>
    <n v="0"/>
    <n v="0"/>
  </r>
  <r>
    <x v="0"/>
    <x v="0"/>
    <s v="GBARAN1_GP"/>
    <s v="GBAR/GP"/>
    <x v="45"/>
    <s v="Oil"/>
    <x v="0"/>
    <n v="992155.32253305998"/>
    <n v="1002510.6083317907"/>
  </r>
  <r>
    <x v="1"/>
    <x v="1"/>
    <s v="OBIGBO_NORTH1_GP"/>
    <s v="OBGN/GP"/>
    <x v="46"/>
    <s v="Oil"/>
    <x v="0"/>
    <n v="1520.2844"/>
    <n v="0"/>
  </r>
  <r>
    <x v="1"/>
    <x v="2"/>
    <s v="OGBELLE_GP"/>
    <s v="OGBE/GP"/>
    <x v="47"/>
    <s v="Oil"/>
    <x v="0"/>
    <n v="0"/>
    <n v="0"/>
  </r>
  <r>
    <x v="1"/>
    <x v="10"/>
    <s v="OKOLOMA1_GP"/>
    <s v="OKOL/GP"/>
    <x v="48"/>
    <s v="Oil"/>
    <x v="0"/>
    <n v="111171.355"/>
    <n v="382652.12659935153"/>
  </r>
  <r>
    <x v="3"/>
    <x v="5"/>
    <s v="OKPOK_EHOOKUP_GP"/>
    <s v="OKNU/GP"/>
    <x v="49"/>
    <s v="Oil"/>
    <x v="0"/>
    <n v="0"/>
    <n v="0"/>
  </r>
  <r>
    <x v="0"/>
    <x v="4"/>
    <s v="SOKU1_GP"/>
    <s v="SOKU/GP"/>
    <x v="50"/>
    <s v="Oil"/>
    <x v="0"/>
    <n v="179132.99999999997"/>
    <n v="210870.16895572894"/>
  </r>
  <r>
    <x v="3"/>
    <x v="5"/>
    <s v="TUNU1_GP"/>
    <s v="TUNU/GP"/>
    <x v="51"/>
    <s v="Oil"/>
    <x v="0"/>
    <n v="20850.71"/>
    <n v="68627.250148488543"/>
  </r>
  <r>
    <x v="0"/>
    <x v="0"/>
    <s v="ADIBAWA1_FS"/>
    <s v="ADIB/1"/>
    <x v="52"/>
    <s v="Gas"/>
    <x v="1"/>
    <n v="14965.568900000002"/>
    <n v="0"/>
  </r>
  <r>
    <x v="1"/>
    <x v="1"/>
    <s v="AGBADA1_FS"/>
    <s v="AGBD/1"/>
    <x v="53"/>
    <s v="Gas"/>
    <x v="2"/>
    <n v="46078.969999999994"/>
    <n v="35077.754139066055"/>
  </r>
  <r>
    <x v="1"/>
    <x v="1"/>
    <s v="AGBADA2_FS"/>
    <s v="AGBD/2"/>
    <x v="54"/>
    <s v="Gas"/>
    <x v="2"/>
    <n v="784440.11099999968"/>
    <n v="307459.25907871244"/>
  </r>
  <r>
    <x v="1"/>
    <x v="2"/>
    <s v="AHIA1_FS"/>
    <s v="AHIA/1"/>
    <x v="55"/>
    <s v="Gas"/>
    <x v="2"/>
    <n v="0"/>
    <n v="0"/>
  </r>
  <r>
    <x v="2"/>
    <x v="3"/>
    <s v="AKRI_NAOC_FS"/>
    <s v="AKRI/1"/>
    <x v="56"/>
    <s v="Gas"/>
    <x v="2"/>
    <n v="0"/>
    <n v="0"/>
  </r>
  <r>
    <x v="0"/>
    <x v="4"/>
    <s v="BELEMA1_FS"/>
    <s v="BELE/1"/>
    <x v="57"/>
    <s v="Gas"/>
    <x v="1"/>
    <n v="0"/>
    <n v="0"/>
  </r>
  <r>
    <x v="3"/>
    <x v="5"/>
    <s v="BENISEDE1_FS"/>
    <s v="BENS/1"/>
    <x v="58"/>
    <s v="Gas"/>
    <x v="2"/>
    <n v="27235.523999999998"/>
    <n v="172652.12391653593"/>
  </r>
  <r>
    <x v="0"/>
    <x v="6"/>
    <s v="BONNY1_FS"/>
    <s v="BONN/1"/>
    <x v="59"/>
    <s v="Gas"/>
    <x v="1"/>
    <n v="0"/>
    <n v="72630.958351225534"/>
  </r>
  <r>
    <x v="0"/>
    <x v="7"/>
    <s v="DIEBU_CREEK1_FS"/>
    <s v="DBUC/1"/>
    <x v="60"/>
    <s v="Gas"/>
    <x v="2"/>
    <n v="0"/>
    <n v="0"/>
  </r>
  <r>
    <x v="2"/>
    <x v="3"/>
    <s v="EGBEMA_WEST1_FS"/>
    <s v="EGBW/1"/>
    <x v="61"/>
    <s v="Gas"/>
    <x v="2"/>
    <n v="0"/>
    <n v="0"/>
  </r>
  <r>
    <x v="2"/>
    <x v="3"/>
    <s v="EGBEMA1_FS"/>
    <s v="EGBM/1"/>
    <x v="62"/>
    <s v="Gas"/>
    <x v="2"/>
    <n v="0"/>
    <n v="0"/>
  </r>
  <r>
    <x v="3"/>
    <x v="8"/>
    <s v="ESCRAVOS_BEACH1_FS"/>
    <s v="ESCB/1"/>
    <x v="63"/>
    <s v="Gas"/>
    <x v="2"/>
    <n v="16341.253500000003"/>
    <n v="0"/>
  </r>
  <r>
    <x v="0"/>
    <x v="0"/>
    <s v="ETELEBOU1_FS"/>
    <s v="ETEL/1"/>
    <x v="64"/>
    <s v="Gas"/>
    <x v="2"/>
    <n v="0"/>
    <n v="0"/>
  </r>
  <r>
    <x v="3"/>
    <x v="9"/>
    <s v="FORCADOS2_FS"/>
    <s v="FORC/2"/>
    <x v="65"/>
    <s v="Gas"/>
    <x v="2"/>
    <n v="170589.16500000001"/>
    <n v="0"/>
  </r>
  <r>
    <x v="3"/>
    <x v="9"/>
    <s v="FORCADOS3_FS"/>
    <s v="FORC/3"/>
    <x v="66"/>
    <s v="Gas"/>
    <x v="2"/>
    <n v="23883.414000000001"/>
    <n v="0"/>
  </r>
  <r>
    <x v="3"/>
    <x v="9"/>
    <s v="FORCADOS4_FS"/>
    <s v="FORC/4"/>
    <x v="67"/>
    <s v="Gas"/>
    <x v="2"/>
    <n v="12386.851200000001"/>
    <n v="0"/>
  </r>
  <r>
    <x v="2"/>
    <x v="3"/>
    <s v="IDU_NAOC1_FS"/>
    <s v="IDU_NAOC1_FS"/>
    <x v="68"/>
    <s v="Gas"/>
    <x v="2"/>
    <n v="0"/>
    <n v="0"/>
  </r>
  <r>
    <x v="1"/>
    <x v="10"/>
    <s v="IMO_RIVER1_FS"/>
    <s v="IMOR/1"/>
    <x v="69"/>
    <s v="Gas"/>
    <x v="2"/>
    <n v="0"/>
    <n v="68925.865377274153"/>
  </r>
  <r>
    <x v="1"/>
    <x v="10"/>
    <s v="ISIMIRI1_FS"/>
    <s v="ISIM/1"/>
    <x v="70"/>
    <s v="Gas"/>
    <x v="2"/>
    <n v="0"/>
    <n v="0"/>
  </r>
  <r>
    <x v="0"/>
    <x v="0"/>
    <s v="KOLO_CREEK1_FS"/>
    <s v="KOCR/1"/>
    <x v="71"/>
    <s v="Gas"/>
    <x v="2"/>
    <n v="0"/>
    <n v="0"/>
  </r>
  <r>
    <x v="1"/>
    <x v="10"/>
    <s v="NKALI1_FS"/>
    <s v="NKAL/1"/>
    <x v="72"/>
    <s v="Gas"/>
    <x v="2"/>
    <n v="65881.62"/>
    <n v="87419.150131855698"/>
  </r>
  <r>
    <x v="0"/>
    <x v="7"/>
    <s v="NUN_RIVER1_FS"/>
    <s v="NUNR/1"/>
    <x v="73"/>
    <s v="Gas"/>
    <x v="2"/>
    <n v="0"/>
    <n v="0"/>
  </r>
  <r>
    <x v="1"/>
    <x v="2"/>
    <s v="OBELE1_FS"/>
    <s v="OBEL/1"/>
    <x v="74"/>
    <s v="Gas"/>
    <x v="2"/>
    <n v="0"/>
    <n v="0"/>
  </r>
  <r>
    <x v="1"/>
    <x v="1"/>
    <s v="OBIGBO_NORTH1_FS"/>
    <s v="OBGN/1"/>
    <x v="75"/>
    <s v="Gas"/>
    <x v="2"/>
    <n v="73919.985000000015"/>
    <n v="194278.96875307531"/>
  </r>
  <r>
    <x v="2"/>
    <x v="3"/>
    <s v="OGBN_NAOC1_FS"/>
    <s v="OGBN_NAOC1_FS"/>
    <x v="76"/>
    <s v="Gas"/>
    <x v="2"/>
    <n v="0"/>
    <n v="0"/>
  </r>
  <r>
    <x v="3"/>
    <x v="5"/>
    <s v="OGBOTOBO1_FS"/>
    <s v="OGBO/1"/>
    <x v="77"/>
    <s v="Gas"/>
    <x v="2"/>
    <n v="0"/>
    <n v="91451.312227883711"/>
  </r>
  <r>
    <x v="1"/>
    <x v="2"/>
    <s v="OGUTA1_FS"/>
    <s v="OGUT/1"/>
    <x v="78"/>
    <s v="Gas"/>
    <x v="2"/>
    <n v="0"/>
    <n v="0"/>
  </r>
  <r>
    <x v="3"/>
    <x v="5"/>
    <s v="OPUKUSHI1_FS"/>
    <s v="OPUK/1"/>
    <x v="79"/>
    <s v="Gas"/>
    <x v="2"/>
    <n v="82720.325000000012"/>
    <n v="193165.20066348798"/>
  </r>
  <r>
    <x v="2"/>
    <x v="3"/>
    <s v="OSHI_NAOC_FS"/>
    <s v="OSHI_NAOC_FS"/>
    <x v="80"/>
    <s v="Gas"/>
    <x v="2"/>
    <n v="0"/>
    <n v="0"/>
  </r>
  <r>
    <x v="3"/>
    <x v="8"/>
    <s v="OTUMARA1_FS"/>
    <s v="OTUM/1"/>
    <x v="81"/>
    <s v="Gas"/>
    <x v="2"/>
    <n v="90978.527399999977"/>
    <n v="133464.92004999996"/>
  </r>
  <r>
    <x v="2"/>
    <x v="3"/>
    <s v="SANTA_BARBARA1_FS"/>
    <s v="SBAR/1"/>
    <x v="82"/>
    <s v="Gas"/>
    <x v="2"/>
    <n v="0"/>
    <n v="0"/>
  </r>
  <r>
    <x v="3"/>
    <x v="11"/>
    <s v="SEA_EAGLE_FPSO"/>
    <s v="EA"/>
    <x v="83"/>
    <s v="Gas"/>
    <x v="1"/>
    <n v="0"/>
    <n v="498502"/>
  </r>
  <r>
    <x v="0"/>
    <x v="4"/>
    <s v="SOKU1_FS"/>
    <s v="SOKU/1"/>
    <x v="84"/>
    <s v="Gas"/>
    <x v="1"/>
    <n v="32373.192999999999"/>
    <n v="96053.362522899988"/>
  </r>
  <r>
    <x v="2"/>
    <x v="3"/>
    <s v="TEBIDABA1_FS"/>
    <s v="TEBIDABA1_FS"/>
    <x v="85"/>
    <s v="Gas"/>
    <x v="2"/>
    <n v="0"/>
    <n v="0"/>
  </r>
  <r>
    <x v="3"/>
    <x v="5"/>
    <s v="TUNU1_FS"/>
    <s v="TUNU/1"/>
    <x v="86"/>
    <s v="Gas"/>
    <x v="2"/>
    <n v="0"/>
    <n v="103517.90705313401"/>
  </r>
  <r>
    <x v="0"/>
    <x v="0"/>
    <s v="UBIE1_FS"/>
    <s v="UBIE/1"/>
    <x v="87"/>
    <s v="Gas"/>
    <x v="2"/>
    <n v="0"/>
    <n v="0"/>
  </r>
  <r>
    <x v="1"/>
    <x v="2"/>
    <s v="UMUECHEM1_FS"/>
    <s v="UMUE/1"/>
    <x v="88"/>
    <s v="Gas"/>
    <x v="2"/>
    <n v="0"/>
    <n v="0"/>
  </r>
  <r>
    <x v="2"/>
    <x v="3"/>
    <s v="UZERE_EAST1_FS"/>
    <s v="UZRE/1"/>
    <x v="89"/>
    <s v="Gas"/>
    <x v="2"/>
    <n v="0"/>
    <n v="0"/>
  </r>
  <r>
    <x v="1"/>
    <x v="1"/>
    <s v="PLANNED_AGBADA1_GP"/>
    <s v="AGBD/GP"/>
    <x v="90"/>
    <s v="Gas"/>
    <x v="2"/>
    <n v="0"/>
    <n v="216051.60887652301"/>
  </r>
  <r>
    <x v="1"/>
    <x v="1"/>
    <s v="PLANNED_ASSA_NORTH1_DG"/>
    <s v="ASSA/DG"/>
    <x v="91"/>
    <s v="Gas"/>
    <x v="2"/>
    <n v="0"/>
    <n v="0"/>
  </r>
  <r>
    <x v="2"/>
    <x v="3"/>
    <s v="PLANNED_BISE_SAME1_GP"/>
    <s v="BISE/GP"/>
    <x v="92"/>
    <s v="Gas"/>
    <x v="2"/>
    <n v="0"/>
    <n v="0"/>
  </r>
  <r>
    <x v="0"/>
    <x v="6"/>
    <s v="BONNY1_GP"/>
    <s v="BONN/GP1"/>
    <x v="93"/>
    <s v="Gas"/>
    <x v="1"/>
    <n v="10849509"/>
    <n v="4365150.6775089744"/>
  </r>
  <r>
    <x v="2"/>
    <x v="3"/>
    <s v="EGBEMA_WEST1_GP"/>
    <s v="EGBW/GP1"/>
    <x v="94"/>
    <s v="Gas"/>
    <x v="2"/>
    <n v="0"/>
    <n v="0"/>
  </r>
  <r>
    <x v="3"/>
    <x v="9"/>
    <s v="FORCADOS2_GP"/>
    <s v="FORC/GP"/>
    <x v="95"/>
    <s v="Gas"/>
    <x v="2"/>
    <n v="174933.8"/>
    <n v="0"/>
  </r>
  <r>
    <x v="0"/>
    <x v="0"/>
    <s v="GBARAN_DG"/>
    <s v="GBAR/DG"/>
    <x v="96"/>
    <s v="Gas"/>
    <x v="2"/>
    <n v="348000.13537287002"/>
    <n v="500060"/>
  </r>
  <r>
    <x v="0"/>
    <x v="0"/>
    <s v="GBARAN1_GP"/>
    <s v="GBAR/GP"/>
    <x v="97"/>
    <s v="Gas"/>
    <x v="1"/>
    <n v="37606215.247096278"/>
    <n v="37788647.453979485"/>
  </r>
  <r>
    <x v="1"/>
    <x v="1"/>
    <s v="OBIGBO_NORTH1_GP"/>
    <s v="OBGN/GP"/>
    <x v="98"/>
    <s v="Gas"/>
    <x v="2"/>
    <n v="237672.40000000002"/>
    <n v="66136.024688492602"/>
  </r>
  <r>
    <x v="1"/>
    <x v="2"/>
    <s v="OGBELLE_GP"/>
    <s v="OGBE/GP"/>
    <x v="99"/>
    <s v="Gas"/>
    <x v="2"/>
    <n v="0"/>
    <n v="0"/>
  </r>
  <r>
    <x v="1"/>
    <x v="10"/>
    <s v="OKOLOMA1_GP"/>
    <s v="OKOL/GP"/>
    <x v="100"/>
    <s v="Gas"/>
    <x v="2"/>
    <n v="1558213.645"/>
    <n v="2511135"/>
  </r>
  <r>
    <x v="3"/>
    <x v="5"/>
    <s v="OKPOK_EHOOKUP_GP"/>
    <s v="OKNU/GP"/>
    <x v="101"/>
    <s v="Gas"/>
    <x v="2"/>
    <n v="0"/>
    <n v="0"/>
  </r>
  <r>
    <x v="0"/>
    <x v="4"/>
    <s v="SOKU1_GP"/>
    <s v="SOKU/GP"/>
    <x v="102"/>
    <s v="Gas"/>
    <x v="1"/>
    <n v="6637723"/>
    <n v="8106730.9916660087"/>
  </r>
  <r>
    <x v="3"/>
    <x v="5"/>
    <s v="TUNU1_GP"/>
    <s v="TUNU/GP"/>
    <x v="103"/>
    <s v="Gas"/>
    <x v="2"/>
    <n v="465438.4"/>
    <n v="17792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7843E-B982-4618-BF69-73CAD68F2835}" name="PivotTable3" cacheId="4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126" firstHeaderRow="1" firstDataRow="3" firstDataCol="1"/>
  <pivotFields count="9">
    <pivotField axis="axisRow" showAll="0">
      <items count="6">
        <item x="2"/>
        <item m="1" x="4"/>
        <item x="0"/>
        <item x="1"/>
        <item x="3"/>
        <item t="default"/>
      </items>
    </pivotField>
    <pivotField axis="axisRow" showAll="0">
      <items count="13">
        <item x="1"/>
        <item x="6"/>
        <item x="11"/>
        <item x="3"/>
        <item x="9"/>
        <item x="0"/>
        <item x="10"/>
        <item x="7"/>
        <item x="8"/>
        <item x="2"/>
        <item x="4"/>
        <item x="5"/>
        <item t="default"/>
      </items>
    </pivotField>
    <pivotField showAll="0"/>
    <pivotField showAll="0"/>
    <pivotField axis="axisRow" showAll="0">
      <items count="105">
        <item x="0"/>
        <item x="52"/>
        <item x="1"/>
        <item x="53"/>
        <item x="2"/>
        <item x="54"/>
        <item x="38"/>
        <item x="90"/>
        <item x="3"/>
        <item x="55"/>
        <item x="4"/>
        <item x="56"/>
        <item x="39"/>
        <item x="91"/>
        <item x="5"/>
        <item x="57"/>
        <item x="6"/>
        <item x="58"/>
        <item x="40"/>
        <item x="92"/>
        <item x="7"/>
        <item x="59"/>
        <item x="41"/>
        <item x="93"/>
        <item x="8"/>
        <item x="60"/>
        <item x="31"/>
        <item x="83"/>
        <item x="10"/>
        <item x="62"/>
        <item x="9"/>
        <item x="61"/>
        <item x="42"/>
        <item x="94"/>
        <item x="11"/>
        <item x="63"/>
        <item x="43"/>
        <item x="95"/>
        <item x="12"/>
        <item x="64"/>
        <item x="44"/>
        <item x="96"/>
        <item x="45"/>
        <item x="97"/>
        <item x="16"/>
        <item x="68"/>
        <item x="17"/>
        <item x="69"/>
        <item x="18"/>
        <item x="70"/>
        <item x="19"/>
        <item x="71"/>
        <item x="14"/>
        <item x="66"/>
        <item x="20"/>
        <item x="72"/>
        <item x="21"/>
        <item x="73"/>
        <item x="23"/>
        <item x="75"/>
        <item x="46"/>
        <item x="98"/>
        <item x="22"/>
        <item x="74"/>
        <item x="25"/>
        <item x="77"/>
        <item x="99"/>
        <item x="47"/>
        <item x="24"/>
        <item x="76"/>
        <item x="26"/>
        <item x="78"/>
        <item x="49"/>
        <item x="101"/>
        <item x="48"/>
        <item x="100"/>
        <item x="27"/>
        <item x="79"/>
        <item x="28"/>
        <item x="80"/>
        <item x="29"/>
        <item x="81"/>
        <item x="30"/>
        <item x="82"/>
        <item x="13"/>
        <item x="65"/>
        <item x="32"/>
        <item x="84"/>
        <item x="50"/>
        <item x="102"/>
        <item x="33"/>
        <item x="85"/>
        <item x="34"/>
        <item x="86"/>
        <item x="51"/>
        <item x="103"/>
        <item x="35"/>
        <item x="87"/>
        <item x="36"/>
        <item x="88"/>
        <item x="37"/>
        <item x="89"/>
        <item x="15"/>
        <item x="67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dataField="1" numFmtId="3" showAll="0"/>
    <pivotField dataField="1" numFmtId="3" showAll="0"/>
  </pivotFields>
  <rowFields count="3">
    <field x="0"/>
    <field x="1"/>
    <field x="4"/>
  </rowFields>
  <rowItems count="121">
    <i>
      <x/>
    </i>
    <i r="1">
      <x v="3"/>
    </i>
    <i r="2">
      <x v="10"/>
    </i>
    <i r="2">
      <x v="11"/>
    </i>
    <i r="2">
      <x v="18"/>
    </i>
    <i r="2">
      <x v="19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44"/>
    </i>
    <i r="2">
      <x v="45"/>
    </i>
    <i r="2">
      <x v="68"/>
    </i>
    <i r="2">
      <x v="69"/>
    </i>
    <i r="2">
      <x v="78"/>
    </i>
    <i r="2">
      <x v="79"/>
    </i>
    <i r="2">
      <x v="82"/>
    </i>
    <i r="2">
      <x v="83"/>
    </i>
    <i r="2">
      <x v="90"/>
    </i>
    <i r="2">
      <x v="91"/>
    </i>
    <i r="2">
      <x v="100"/>
    </i>
    <i r="2">
      <x v="101"/>
    </i>
    <i>
      <x v="2"/>
    </i>
    <i r="1">
      <x v="1"/>
    </i>
    <i r="2">
      <x v="20"/>
    </i>
    <i r="2">
      <x v="21"/>
    </i>
    <i r="2">
      <x v="22"/>
    </i>
    <i r="2">
      <x v="23"/>
    </i>
    <i r="1">
      <x v="5"/>
    </i>
    <i r="2">
      <x/>
    </i>
    <i r="2">
      <x v="1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50"/>
    </i>
    <i r="2">
      <x v="51"/>
    </i>
    <i r="2">
      <x v="96"/>
    </i>
    <i r="2">
      <x v="97"/>
    </i>
    <i r="1">
      <x v="7"/>
    </i>
    <i r="2">
      <x v="24"/>
    </i>
    <i r="2">
      <x v="25"/>
    </i>
    <i r="2">
      <x v="56"/>
    </i>
    <i r="2">
      <x v="57"/>
    </i>
    <i r="1">
      <x v="10"/>
    </i>
    <i r="2">
      <x v="14"/>
    </i>
    <i r="2">
      <x v="15"/>
    </i>
    <i r="2">
      <x v="86"/>
    </i>
    <i r="2">
      <x v="87"/>
    </i>
    <i r="2">
      <x v="88"/>
    </i>
    <i r="2">
      <x v="89"/>
    </i>
    <i>
      <x v="3"/>
    </i>
    <i r="1"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58"/>
    </i>
    <i r="2">
      <x v="59"/>
    </i>
    <i r="2">
      <x v="60"/>
    </i>
    <i r="2">
      <x v="61"/>
    </i>
    <i r="1">
      <x v="6"/>
    </i>
    <i r="2">
      <x v="46"/>
    </i>
    <i r="2">
      <x v="47"/>
    </i>
    <i r="2">
      <x v="48"/>
    </i>
    <i r="2">
      <x v="49"/>
    </i>
    <i r="2">
      <x v="54"/>
    </i>
    <i r="2">
      <x v="55"/>
    </i>
    <i r="2">
      <x v="74"/>
    </i>
    <i r="2">
      <x v="75"/>
    </i>
    <i r="1">
      <x v="9"/>
    </i>
    <i r="2">
      <x v="8"/>
    </i>
    <i r="2">
      <x v="9"/>
    </i>
    <i r="2">
      <x v="62"/>
    </i>
    <i r="2">
      <x v="63"/>
    </i>
    <i r="2">
      <x v="66"/>
    </i>
    <i r="2">
      <x v="67"/>
    </i>
    <i r="2">
      <x v="70"/>
    </i>
    <i r="2">
      <x v="71"/>
    </i>
    <i r="2">
      <x v="98"/>
    </i>
    <i r="2">
      <x v="99"/>
    </i>
    <i>
      <x v="4"/>
    </i>
    <i r="1">
      <x v="2"/>
    </i>
    <i r="2">
      <x v="26"/>
    </i>
    <i r="2">
      <x v="27"/>
    </i>
    <i r="1">
      <x v="4"/>
    </i>
    <i r="2">
      <x v="36"/>
    </i>
    <i r="2">
      <x v="37"/>
    </i>
    <i r="2">
      <x v="52"/>
    </i>
    <i r="2">
      <x v="53"/>
    </i>
    <i r="2">
      <x v="84"/>
    </i>
    <i r="2">
      <x v="85"/>
    </i>
    <i r="2">
      <x v="102"/>
    </i>
    <i r="2">
      <x v="103"/>
    </i>
    <i r="1">
      <x v="8"/>
    </i>
    <i r="2">
      <x v="34"/>
    </i>
    <i r="2">
      <x v="35"/>
    </i>
    <i r="2">
      <x v="80"/>
    </i>
    <i r="2">
      <x v="81"/>
    </i>
    <i r="1">
      <x v="11"/>
    </i>
    <i r="2">
      <x v="16"/>
    </i>
    <i r="2">
      <x v="17"/>
    </i>
    <i r="2">
      <x v="64"/>
    </i>
    <i r="2">
      <x v="65"/>
    </i>
    <i r="2">
      <x v="72"/>
    </i>
    <i r="2">
      <x v="73"/>
    </i>
    <i r="2">
      <x v="76"/>
    </i>
    <i r="2">
      <x v="77"/>
    </i>
    <i r="2">
      <x v="92"/>
    </i>
    <i r="2">
      <x v="93"/>
    </i>
    <i r="2">
      <x v="94"/>
    </i>
    <i r="2">
      <x v="95"/>
    </i>
    <i t="grand">
      <x/>
    </i>
  </rowItems>
  <colFields count="2">
    <field x="6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Plan" fld="7" baseField="0" baseItem="0"/>
    <dataField name="Sum of Actual " fld="8" baseField="0" baseItem="0"/>
  </dataFields>
  <formats count="8">
    <format dxfId="0">
      <pivotArea outline="0" collapsedLevelsAreSubtotals="1" fieldPosition="0"/>
    </format>
    <format dxfId="1">
      <pivotArea field="6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6" count="0"/>
        </references>
      </pivotArea>
    </format>
    <format dxfId="5">
      <pivotArea dataOnly="0" labelOnly="1" outline="0" fieldPosition="0">
        <references count="2">
          <reference field="4294967294" count="1">
            <x v="0"/>
          </reference>
          <reference field="6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1">
            <x v="0"/>
          </reference>
          <reference field="6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1">
            <x v="0"/>
          </reference>
          <reference field="6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opLeftCell="B7" zoomScale="85" zoomScaleNormal="85" workbookViewId="0">
      <selection activeCell="F8" sqref="F8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2020</v>
      </c>
      <c r="D2" s="4"/>
      <c r="E2" s="2" t="s">
        <v>1</v>
      </c>
      <c r="F2" s="3">
        <v>2020</v>
      </c>
      <c r="I2" s="2" t="s">
        <v>2</v>
      </c>
      <c r="J2" s="3">
        <v>2020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f>66.25-5</f>
        <v>61.25</v>
      </c>
      <c r="D6" t="s">
        <v>7</v>
      </c>
      <c r="E6" s="7" t="s">
        <v>8</v>
      </c>
      <c r="F6" s="9">
        <v>1.51</v>
      </c>
      <c r="G6" t="s">
        <v>7</v>
      </c>
      <c r="I6" s="7" t="s">
        <v>8</v>
      </c>
      <c r="J6" s="10">
        <v>2.64</v>
      </c>
      <c r="K6" t="s">
        <v>7</v>
      </c>
    </row>
    <row r="7" spans="2:11" x14ac:dyDescent="0.35">
      <c r="B7" s="7" t="s">
        <v>9</v>
      </c>
      <c r="C7" s="11">
        <v>29</v>
      </c>
      <c r="E7" s="7" t="s">
        <v>9</v>
      </c>
      <c r="F7" s="11">
        <v>29</v>
      </c>
      <c r="I7" s="7" t="s">
        <v>9</v>
      </c>
      <c r="J7" s="11">
        <v>31</v>
      </c>
    </row>
    <row r="8" spans="2:11" x14ac:dyDescent="0.35">
      <c r="B8" s="7" t="s">
        <v>10</v>
      </c>
      <c r="C8" s="12">
        <f>31236/1000/29</f>
        <v>1.0771034482758621</v>
      </c>
      <c r="D8" t="s">
        <v>11</v>
      </c>
      <c r="E8" s="7" t="s">
        <v>10</v>
      </c>
      <c r="F8" s="13">
        <f>65819/1000/29/5.8</f>
        <v>0.39131391200951254</v>
      </c>
      <c r="G8" t="s">
        <v>11</v>
      </c>
      <c r="I8" s="7" t="s">
        <v>10</v>
      </c>
      <c r="J8" s="13">
        <v>0</v>
      </c>
      <c r="K8" t="s">
        <v>11</v>
      </c>
    </row>
    <row r="9" spans="2:11" x14ac:dyDescent="0.35">
      <c r="B9" s="7" t="s">
        <v>12</v>
      </c>
      <c r="C9" s="15">
        <f>C8*C7*1000</f>
        <v>31236</v>
      </c>
      <c r="E9" s="7" t="s">
        <v>13</v>
      </c>
      <c r="F9" s="15">
        <f>F8*F7*1000</f>
        <v>11348.103448275864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1913205</v>
      </c>
      <c r="E10" s="7" t="s">
        <v>14</v>
      </c>
      <c r="F10" s="17">
        <f>+F9*F6*5.8</f>
        <v>99386.69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-382641</v>
      </c>
      <c r="D11" t="s">
        <v>16</v>
      </c>
      <c r="E11" s="7" t="s">
        <v>17</v>
      </c>
      <c r="F11" s="19">
        <f>-F10*0.07</f>
        <v>-6957.0683000000008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1530564</v>
      </c>
      <c r="E15" s="7" t="s">
        <v>22</v>
      </c>
      <c r="F15" s="20">
        <f>+F10+F11+F12+F13+F14</f>
        <v>92429.621700000003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-195146.91</v>
      </c>
      <c r="D16" t="s">
        <v>31</v>
      </c>
      <c r="E16" s="7" t="s">
        <v>24</v>
      </c>
      <c r="F16" s="18">
        <f>-F15*0.3</f>
        <v>-27728.88651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1335417.0900000001</v>
      </c>
      <c r="E18" s="23" t="s">
        <v>25</v>
      </c>
      <c r="F18" s="16">
        <f t="shared" ref="F18" si="4">+F15+F16</f>
        <v>64700.735190000007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1335417.0900000001</v>
      </c>
      <c r="D20" t="s">
        <v>27</v>
      </c>
      <c r="E20" t="s">
        <v>26</v>
      </c>
      <c r="F20" s="24">
        <f>F18-F14</f>
        <v>64700.735190000007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1335417.0900000001</v>
      </c>
    </row>
    <row r="25" spans="2:11" x14ac:dyDescent="0.35">
      <c r="B25" t="s">
        <v>34</v>
      </c>
      <c r="C25" s="26">
        <f>C24*0.3</f>
        <v>400625.12700000004</v>
      </c>
      <c r="E25" t="s">
        <v>30</v>
      </c>
      <c r="F25" s="26">
        <f>F20*0.3</f>
        <v>19410.220557000001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420035.34755700006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8A608-E3B2-4D01-9359-1BFCDE4B08AF}">
  <dimension ref="A3:R129"/>
  <sheetViews>
    <sheetView tabSelected="1" workbookViewId="0">
      <selection activeCell="O67" sqref="O67"/>
    </sheetView>
  </sheetViews>
  <sheetFormatPr defaultRowHeight="12.5" x14ac:dyDescent="0.25"/>
  <cols>
    <col min="1" max="1" width="17.54296875" style="27" bestFit="1" customWidth="1"/>
    <col min="2" max="2" width="16.36328125" style="28" bestFit="1" customWidth="1"/>
    <col min="3" max="3" width="13.7265625" style="28" bestFit="1" customWidth="1"/>
    <col min="4" max="4" width="11.54296875" style="28" bestFit="1" customWidth="1"/>
    <col min="5" max="5" width="13.7265625" style="28" bestFit="1" customWidth="1"/>
    <col min="6" max="6" width="11.54296875" style="28" bestFit="1" customWidth="1"/>
    <col min="7" max="7" width="13.7265625" style="28" bestFit="1" customWidth="1"/>
    <col min="8" max="8" width="13.7265625" style="27" customWidth="1"/>
    <col min="9" max="9" width="15.26953125" style="27" customWidth="1"/>
    <col min="10" max="10" width="14.7265625" style="27" customWidth="1"/>
    <col min="11" max="16" width="8.7265625" style="27"/>
    <col min="17" max="17" width="8.90625" style="27" bestFit="1" customWidth="1"/>
    <col min="18" max="16384" width="8.7265625" style="27"/>
  </cols>
  <sheetData>
    <row r="3" spans="1:15" ht="13" thickBot="1" x14ac:dyDescent="0.3">
      <c r="B3" s="28" t="s">
        <v>36</v>
      </c>
      <c r="N3" s="29" t="s">
        <v>166</v>
      </c>
      <c r="O3" s="29" t="s">
        <v>167</v>
      </c>
    </row>
    <row r="4" spans="1:15" ht="13.5" thickBot="1" x14ac:dyDescent="0.35">
      <c r="B4" s="28" t="s">
        <v>37</v>
      </c>
      <c r="D4" s="28" t="s">
        <v>38</v>
      </c>
      <c r="F4" s="28" t="s">
        <v>39</v>
      </c>
      <c r="H4" s="30" t="s">
        <v>45</v>
      </c>
      <c r="I4" s="31" t="s">
        <v>39</v>
      </c>
      <c r="J4" s="32" t="s">
        <v>40</v>
      </c>
      <c r="K4" s="33"/>
      <c r="L4" s="32" t="s">
        <v>41</v>
      </c>
      <c r="M4" s="33"/>
      <c r="N4" s="32" t="s">
        <v>42</v>
      </c>
      <c r="O4" s="33"/>
    </row>
    <row r="5" spans="1:15" ht="13.5" thickBot="1" x14ac:dyDescent="0.35">
      <c r="A5" s="27" t="s">
        <v>43</v>
      </c>
      <c r="B5" s="28" t="s">
        <v>44</v>
      </c>
      <c r="C5" s="27" t="s">
        <v>168</v>
      </c>
      <c r="D5" s="28" t="s">
        <v>44</v>
      </c>
      <c r="E5" s="27" t="s">
        <v>168</v>
      </c>
      <c r="F5" s="28" t="s">
        <v>44</v>
      </c>
      <c r="G5" s="27" t="s">
        <v>168</v>
      </c>
      <c r="J5" s="34" t="s">
        <v>45</v>
      </c>
      <c r="K5" s="35" t="s">
        <v>39</v>
      </c>
      <c r="L5" s="34" t="s">
        <v>45</v>
      </c>
      <c r="M5" s="35" t="s">
        <v>39</v>
      </c>
      <c r="N5" s="34" t="s">
        <v>45</v>
      </c>
      <c r="O5" s="35" t="s">
        <v>39</v>
      </c>
    </row>
    <row r="6" spans="1:15" x14ac:dyDescent="0.25">
      <c r="A6" s="36" t="s">
        <v>35</v>
      </c>
      <c r="B6" s="28">
        <v>0</v>
      </c>
      <c r="C6" s="28">
        <v>0</v>
      </c>
      <c r="F6" s="28">
        <v>357791.18085255002</v>
      </c>
      <c r="G6" s="28">
        <v>125617.46297545602</v>
      </c>
      <c r="J6" s="37"/>
      <c r="K6" s="38"/>
      <c r="L6" s="37"/>
      <c r="M6" s="38"/>
      <c r="N6" s="37"/>
      <c r="O6" s="38"/>
    </row>
    <row r="7" spans="1:15" x14ac:dyDescent="0.25">
      <c r="A7" s="39" t="s">
        <v>46</v>
      </c>
      <c r="B7" s="28">
        <v>0</v>
      </c>
      <c r="C7" s="28">
        <v>0</v>
      </c>
      <c r="F7" s="28">
        <v>357791.18085255002</v>
      </c>
      <c r="G7" s="28">
        <v>125617.46297545602</v>
      </c>
      <c r="J7" s="40"/>
      <c r="K7" s="41"/>
      <c r="L7" s="40"/>
      <c r="M7" s="41"/>
      <c r="N7" s="40"/>
      <c r="O7" s="41"/>
    </row>
    <row r="8" spans="1:15" x14ac:dyDescent="0.25">
      <c r="A8" s="42" t="s">
        <v>47</v>
      </c>
      <c r="F8" s="28">
        <v>3160.3858728</v>
      </c>
      <c r="G8" s="28">
        <v>0</v>
      </c>
      <c r="J8" s="40"/>
      <c r="K8" s="41"/>
      <c r="L8" s="40"/>
      <c r="M8" s="41"/>
      <c r="N8" s="40"/>
      <c r="O8" s="41"/>
    </row>
    <row r="9" spans="1:15" x14ac:dyDescent="0.25">
      <c r="A9" s="42" t="s">
        <v>48</v>
      </c>
      <c r="B9" s="28">
        <v>0</v>
      </c>
      <c r="C9" s="28">
        <v>0</v>
      </c>
      <c r="J9" s="40"/>
      <c r="K9" s="41"/>
      <c r="L9" s="40"/>
      <c r="M9" s="41"/>
      <c r="N9" s="40"/>
      <c r="O9" s="41"/>
    </row>
    <row r="10" spans="1:15" x14ac:dyDescent="0.25">
      <c r="A10" s="42" t="s">
        <v>49</v>
      </c>
      <c r="F10" s="28">
        <v>0</v>
      </c>
      <c r="G10" s="28">
        <v>0</v>
      </c>
      <c r="J10" s="40"/>
      <c r="K10" s="41"/>
      <c r="L10" s="40"/>
      <c r="M10" s="41"/>
      <c r="N10" s="40"/>
      <c r="O10" s="41"/>
    </row>
    <row r="11" spans="1:15" x14ac:dyDescent="0.25">
      <c r="A11" s="42" t="s">
        <v>50</v>
      </c>
      <c r="B11" s="28">
        <v>0</v>
      </c>
      <c r="C11" s="28">
        <v>0</v>
      </c>
      <c r="J11" s="40"/>
      <c r="K11" s="41"/>
      <c r="L11" s="40"/>
      <c r="M11" s="41"/>
      <c r="N11" s="40"/>
      <c r="O11" s="41"/>
    </row>
    <row r="12" spans="1:15" x14ac:dyDescent="0.25">
      <c r="A12" s="42" t="s">
        <v>51</v>
      </c>
      <c r="F12" s="28">
        <v>23023.940999999995</v>
      </c>
      <c r="G12" s="28">
        <v>65495.951908870033</v>
      </c>
      <c r="J12" s="40"/>
      <c r="K12" s="41"/>
      <c r="L12" s="40"/>
      <c r="M12" s="41"/>
      <c r="N12" s="40"/>
      <c r="O12" s="41"/>
    </row>
    <row r="13" spans="1:15" x14ac:dyDescent="0.25">
      <c r="A13" s="42" t="s">
        <v>52</v>
      </c>
      <c r="B13" s="28">
        <v>0</v>
      </c>
      <c r="C13" s="28">
        <v>0</v>
      </c>
      <c r="J13" s="40"/>
      <c r="K13" s="41"/>
      <c r="L13" s="40"/>
      <c r="M13" s="41"/>
      <c r="N13" s="40"/>
      <c r="O13" s="41"/>
    </row>
    <row r="14" spans="1:15" x14ac:dyDescent="0.25">
      <c r="A14" s="42" t="s">
        <v>53</v>
      </c>
      <c r="F14" s="28">
        <v>36421.650999999998</v>
      </c>
      <c r="G14" s="28">
        <v>60121.511066585983</v>
      </c>
      <c r="J14" s="40"/>
      <c r="K14" s="41"/>
      <c r="L14" s="40"/>
      <c r="M14" s="41"/>
      <c r="N14" s="40"/>
      <c r="O14" s="41"/>
    </row>
    <row r="15" spans="1:15" x14ac:dyDescent="0.25">
      <c r="A15" s="42" t="s">
        <v>54</v>
      </c>
      <c r="B15" s="28">
        <v>0</v>
      </c>
      <c r="C15" s="28">
        <v>0</v>
      </c>
      <c r="J15" s="40"/>
      <c r="K15" s="41"/>
      <c r="L15" s="40"/>
      <c r="M15" s="41"/>
      <c r="N15" s="40"/>
      <c r="O15" s="41"/>
    </row>
    <row r="16" spans="1:15" x14ac:dyDescent="0.25">
      <c r="A16" s="42" t="s">
        <v>55</v>
      </c>
      <c r="F16" s="28">
        <v>0</v>
      </c>
      <c r="G16" s="28">
        <v>0</v>
      </c>
      <c r="J16" s="40"/>
      <c r="K16" s="41"/>
      <c r="L16" s="40"/>
      <c r="M16" s="41"/>
      <c r="N16" s="40"/>
      <c r="O16" s="41"/>
    </row>
    <row r="17" spans="1:17" x14ac:dyDescent="0.25">
      <c r="A17" s="42" t="s">
        <v>56</v>
      </c>
      <c r="B17" s="28">
        <v>0</v>
      </c>
      <c r="C17" s="28">
        <v>0</v>
      </c>
      <c r="J17" s="40"/>
      <c r="K17" s="41"/>
      <c r="L17" s="40"/>
      <c r="M17" s="41"/>
      <c r="N17" s="40"/>
      <c r="O17" s="41"/>
    </row>
    <row r="18" spans="1:17" x14ac:dyDescent="0.25">
      <c r="A18" s="42" t="s">
        <v>57</v>
      </c>
      <c r="F18" s="28">
        <v>85364.902512000001</v>
      </c>
      <c r="G18" s="28">
        <v>0</v>
      </c>
      <c r="J18" s="40"/>
      <c r="K18" s="41"/>
      <c r="L18" s="40"/>
      <c r="M18" s="41"/>
      <c r="N18" s="40"/>
      <c r="O18" s="41"/>
    </row>
    <row r="19" spans="1:17" x14ac:dyDescent="0.25">
      <c r="A19" s="42" t="s">
        <v>58</v>
      </c>
      <c r="B19" s="28">
        <v>0</v>
      </c>
      <c r="C19" s="28">
        <v>0</v>
      </c>
      <c r="J19" s="40"/>
      <c r="K19" s="41"/>
      <c r="L19" s="40"/>
      <c r="M19" s="41"/>
      <c r="N19" s="40"/>
      <c r="O19" s="41"/>
    </row>
    <row r="20" spans="1:17" x14ac:dyDescent="0.25">
      <c r="A20" s="42" t="s">
        <v>59</v>
      </c>
      <c r="F20" s="28">
        <v>66271.655499999993</v>
      </c>
      <c r="G20" s="28">
        <v>0</v>
      </c>
      <c r="J20" s="40"/>
      <c r="K20" s="41"/>
      <c r="L20" s="40"/>
      <c r="M20" s="41"/>
      <c r="N20" s="40"/>
      <c r="O20" s="41"/>
    </row>
    <row r="21" spans="1:17" x14ac:dyDescent="0.25">
      <c r="A21" s="42" t="s">
        <v>60</v>
      </c>
      <c r="B21" s="28">
        <v>0</v>
      </c>
      <c r="C21" s="28">
        <v>0</v>
      </c>
      <c r="J21" s="40"/>
      <c r="K21" s="41"/>
      <c r="L21" s="40"/>
      <c r="M21" s="41"/>
      <c r="N21" s="40"/>
      <c r="O21" s="41"/>
    </row>
    <row r="22" spans="1:17" x14ac:dyDescent="0.25">
      <c r="A22" s="42" t="s">
        <v>61</v>
      </c>
      <c r="F22" s="28">
        <v>34926.203910999997</v>
      </c>
      <c r="G22" s="28">
        <v>0</v>
      </c>
      <c r="J22" s="40"/>
      <c r="K22" s="41"/>
      <c r="L22" s="40"/>
      <c r="M22" s="41"/>
      <c r="N22" s="40"/>
      <c r="O22" s="41"/>
    </row>
    <row r="23" spans="1:17" x14ac:dyDescent="0.25">
      <c r="A23" s="42" t="s">
        <v>62</v>
      </c>
      <c r="B23" s="28">
        <v>0</v>
      </c>
      <c r="C23" s="28">
        <v>0</v>
      </c>
      <c r="J23" s="40"/>
      <c r="K23" s="41"/>
      <c r="L23" s="40"/>
      <c r="M23" s="41"/>
      <c r="N23" s="40"/>
      <c r="O23" s="41"/>
    </row>
    <row r="24" spans="1:17" x14ac:dyDescent="0.25">
      <c r="A24" s="42" t="s">
        <v>63</v>
      </c>
      <c r="F24" s="28">
        <v>65823.184999999998</v>
      </c>
      <c r="G24" s="28">
        <v>0</v>
      </c>
      <c r="J24" s="40"/>
      <c r="K24" s="41"/>
      <c r="L24" s="40"/>
      <c r="M24" s="41"/>
      <c r="N24" s="40"/>
      <c r="O24" s="41"/>
    </row>
    <row r="25" spans="1:17" x14ac:dyDescent="0.25">
      <c r="A25" s="42" t="s">
        <v>64</v>
      </c>
      <c r="B25" s="28">
        <v>0</v>
      </c>
      <c r="C25" s="28">
        <v>0</v>
      </c>
      <c r="J25" s="40"/>
      <c r="K25" s="41"/>
      <c r="L25" s="40"/>
      <c r="M25" s="41"/>
      <c r="N25" s="40"/>
      <c r="O25" s="41"/>
    </row>
    <row r="26" spans="1:17" x14ac:dyDescent="0.25">
      <c r="A26" s="42" t="s">
        <v>65</v>
      </c>
      <c r="F26" s="28">
        <v>13166.180031999998</v>
      </c>
      <c r="G26" s="28">
        <v>0</v>
      </c>
      <c r="J26" s="40"/>
      <c r="K26" s="41"/>
      <c r="L26" s="40"/>
      <c r="M26" s="41"/>
      <c r="N26" s="40"/>
      <c r="O26" s="41"/>
    </row>
    <row r="27" spans="1:17" x14ac:dyDescent="0.25">
      <c r="A27" s="42" t="s">
        <v>66</v>
      </c>
      <c r="B27" s="28">
        <v>0</v>
      </c>
      <c r="C27" s="28">
        <v>0</v>
      </c>
      <c r="J27" s="40"/>
      <c r="K27" s="41"/>
      <c r="L27" s="40"/>
      <c r="M27" s="41"/>
      <c r="N27" s="40"/>
      <c r="O27" s="41"/>
    </row>
    <row r="28" spans="1:17" x14ac:dyDescent="0.25">
      <c r="A28" s="42" t="s">
        <v>67</v>
      </c>
      <c r="F28" s="28">
        <v>29633.07602475</v>
      </c>
      <c r="G28" s="28">
        <v>0</v>
      </c>
      <c r="J28" s="40"/>
      <c r="K28" s="41"/>
      <c r="L28" s="40"/>
      <c r="M28" s="41"/>
      <c r="N28" s="40"/>
      <c r="O28" s="41"/>
    </row>
    <row r="29" spans="1:17" x14ac:dyDescent="0.25">
      <c r="A29" s="42" t="s">
        <v>68</v>
      </c>
      <c r="B29" s="28">
        <v>0</v>
      </c>
      <c r="C29" s="28">
        <v>0</v>
      </c>
      <c r="J29" s="40"/>
      <c r="K29" s="41"/>
      <c r="L29" s="40"/>
      <c r="M29" s="41"/>
      <c r="N29" s="40"/>
      <c r="O29" s="41"/>
    </row>
    <row r="30" spans="1:17" x14ac:dyDescent="0.25">
      <c r="A30" s="36" t="s">
        <v>69</v>
      </c>
      <c r="B30" s="28">
        <v>348000.13537287002</v>
      </c>
      <c r="C30" s="28">
        <v>500060</v>
      </c>
      <c r="D30" s="28">
        <v>55140786.008996278</v>
      </c>
      <c r="E30" s="28">
        <v>50429213.444028594</v>
      </c>
      <c r="F30" s="28">
        <v>1738861.79353306</v>
      </c>
      <c r="G30" s="28">
        <v>1771219.2509382546</v>
      </c>
      <c r="J30" s="40"/>
      <c r="K30" s="41"/>
      <c r="L30" s="40"/>
      <c r="M30" s="41"/>
      <c r="N30" s="40"/>
      <c r="O30" s="41"/>
    </row>
    <row r="31" spans="1:17" x14ac:dyDescent="0.25">
      <c r="A31" s="39" t="s">
        <v>70</v>
      </c>
      <c r="D31" s="28">
        <v>10849509</v>
      </c>
      <c r="E31" s="28">
        <v>4437781.6358602</v>
      </c>
      <c r="F31" s="28">
        <v>78705.217000000004</v>
      </c>
      <c r="G31" s="28">
        <v>85147.379275495099</v>
      </c>
      <c r="J31" s="40"/>
      <c r="K31" s="41"/>
      <c r="L31" s="40"/>
      <c r="M31" s="41"/>
      <c r="N31" s="40"/>
      <c r="O31" s="41"/>
      <c r="Q31" s="27">
        <f>2.14/29</f>
        <v>7.379310344827586E-2</v>
      </c>
    </row>
    <row r="32" spans="1:17" x14ac:dyDescent="0.25">
      <c r="A32" s="42" t="s">
        <v>71</v>
      </c>
      <c r="F32" s="28">
        <v>38348.730000000003</v>
      </c>
      <c r="G32" s="28">
        <v>72817.880864717517</v>
      </c>
      <c r="I32" s="43">
        <f>G32-F32</f>
        <v>34469.150864717514</v>
      </c>
      <c r="J32" s="40"/>
      <c r="K32" s="41">
        <f>2.14/29*I32</f>
        <v>2543.5856155343267</v>
      </c>
      <c r="L32" s="40"/>
      <c r="M32" s="41">
        <f>I32*0.02</f>
        <v>689.38301729435034</v>
      </c>
      <c r="N32" s="40"/>
      <c r="O32" s="41">
        <f>I32-K32-M32</f>
        <v>31236.182231888837</v>
      </c>
    </row>
    <row r="33" spans="1:15" x14ac:dyDescent="0.25">
      <c r="A33" s="42" t="s">
        <v>72</v>
      </c>
      <c r="D33" s="28">
        <v>0</v>
      </c>
      <c r="E33" s="28">
        <v>72630.958351225534</v>
      </c>
      <c r="H33" s="43">
        <f>E33-D33</f>
        <v>72630.958351225534</v>
      </c>
      <c r="J33" s="40">
        <f>Q31*H33</f>
        <v>5359.6638231594015</v>
      </c>
      <c r="K33" s="41"/>
      <c r="L33" s="40">
        <f>H33*0.02</f>
        <v>1452.6191670245107</v>
      </c>
      <c r="M33" s="41"/>
      <c r="N33" s="40">
        <f>H33-J33-L33</f>
        <v>65818.67536104162</v>
      </c>
      <c r="O33" s="41"/>
    </row>
    <row r="34" spans="1:15" x14ac:dyDescent="0.25">
      <c r="A34" s="42" t="s">
        <v>73</v>
      </c>
      <c r="F34" s="28">
        <v>40356.487000000008</v>
      </c>
      <c r="G34" s="28">
        <v>12329.498410777578</v>
      </c>
      <c r="J34" s="40"/>
      <c r="K34" s="41"/>
      <c r="L34" s="40"/>
      <c r="M34" s="41"/>
      <c r="N34" s="40"/>
      <c r="O34" s="41"/>
    </row>
    <row r="35" spans="1:15" x14ac:dyDescent="0.25">
      <c r="A35" s="42" t="s">
        <v>74</v>
      </c>
      <c r="D35" s="28">
        <v>10849509</v>
      </c>
      <c r="E35" s="28">
        <v>4365150.6775089744</v>
      </c>
      <c r="J35" s="40"/>
      <c r="K35" s="41"/>
      <c r="L35" s="40"/>
      <c r="M35" s="41"/>
      <c r="N35" s="40"/>
      <c r="O35" s="41"/>
    </row>
    <row r="36" spans="1:15" x14ac:dyDescent="0.25">
      <c r="A36" s="39" t="s">
        <v>75</v>
      </c>
      <c r="B36" s="28">
        <v>348000.13537287002</v>
      </c>
      <c r="C36" s="28">
        <v>500060</v>
      </c>
      <c r="D36" s="28">
        <v>37621180.815996274</v>
      </c>
      <c r="E36" s="28">
        <v>37788647.453979485</v>
      </c>
      <c r="F36" s="28">
        <v>1222483.4435330601</v>
      </c>
      <c r="G36" s="28">
        <v>1151789.1459576939</v>
      </c>
      <c r="J36" s="40"/>
      <c r="K36" s="41"/>
      <c r="L36" s="40"/>
      <c r="M36" s="41"/>
      <c r="N36" s="40"/>
      <c r="O36" s="41"/>
    </row>
    <row r="37" spans="1:15" x14ac:dyDescent="0.25">
      <c r="A37" s="42" t="s">
        <v>76</v>
      </c>
      <c r="F37" s="28">
        <v>107646.23100000003</v>
      </c>
      <c r="G37" s="28">
        <v>91834.957704939006</v>
      </c>
      <c r="I37" s="43"/>
      <c r="J37" s="40"/>
      <c r="K37" s="41"/>
      <c r="L37" s="40"/>
      <c r="M37" s="41"/>
      <c r="N37" s="40"/>
      <c r="O37" s="41"/>
    </row>
    <row r="38" spans="1:15" x14ac:dyDescent="0.25">
      <c r="A38" s="42" t="s">
        <v>77</v>
      </c>
      <c r="D38" s="28">
        <v>14965.568900000002</v>
      </c>
      <c r="E38" s="28">
        <v>0</v>
      </c>
      <c r="J38" s="40"/>
      <c r="K38" s="41"/>
      <c r="L38" s="40"/>
      <c r="M38" s="41"/>
      <c r="N38" s="40"/>
      <c r="O38" s="41"/>
    </row>
    <row r="39" spans="1:15" x14ac:dyDescent="0.25">
      <c r="A39" s="42" t="s">
        <v>78</v>
      </c>
      <c r="F39" s="28">
        <v>51758.33</v>
      </c>
      <c r="G39" s="28">
        <v>49228.420628994209</v>
      </c>
      <c r="I39" s="43"/>
      <c r="J39" s="40"/>
      <c r="K39" s="41"/>
      <c r="L39" s="40"/>
      <c r="M39" s="41"/>
      <c r="N39" s="40"/>
      <c r="O39" s="41"/>
    </row>
    <row r="40" spans="1:15" x14ac:dyDescent="0.25">
      <c r="A40" s="42" t="s">
        <v>79</v>
      </c>
      <c r="B40" s="28">
        <v>0</v>
      </c>
      <c r="C40" s="28">
        <v>0</v>
      </c>
      <c r="J40" s="40"/>
      <c r="K40" s="41"/>
      <c r="L40" s="40"/>
      <c r="M40" s="41"/>
      <c r="N40" s="40"/>
      <c r="O40" s="41"/>
    </row>
    <row r="41" spans="1:15" x14ac:dyDescent="0.25">
      <c r="A41" s="42" t="s">
        <v>80</v>
      </c>
      <c r="F41" s="28">
        <v>0</v>
      </c>
      <c r="G41" s="28">
        <v>0</v>
      </c>
      <c r="J41" s="40"/>
      <c r="K41" s="41"/>
      <c r="L41" s="40"/>
      <c r="M41" s="41"/>
      <c r="N41" s="40"/>
      <c r="O41" s="41"/>
    </row>
    <row r="42" spans="1:15" x14ac:dyDescent="0.25">
      <c r="A42" s="42" t="s">
        <v>81</v>
      </c>
      <c r="B42" s="28">
        <v>348000.13537287002</v>
      </c>
      <c r="C42" s="28">
        <v>500060</v>
      </c>
      <c r="H42" s="43">
        <f>C42-B42</f>
        <v>152059.86462712998</v>
      </c>
      <c r="J42" s="40">
        <f>Q31*H42</f>
        <v>11220.969320760625</v>
      </c>
      <c r="K42" s="41"/>
      <c r="L42" s="40">
        <f>H42*0.02</f>
        <v>3041.1972925425998</v>
      </c>
      <c r="M42" s="41"/>
      <c r="N42" s="40">
        <f>H42-J42-L42</f>
        <v>137797.69801382674</v>
      </c>
      <c r="O42" s="41">
        <f>I42-K42-M42</f>
        <v>0</v>
      </c>
    </row>
    <row r="43" spans="1:15" x14ac:dyDescent="0.25">
      <c r="A43" s="42" t="s">
        <v>82</v>
      </c>
      <c r="F43" s="28">
        <v>992155.32253305998</v>
      </c>
      <c r="G43" s="28">
        <v>1002510.6083317907</v>
      </c>
      <c r="I43" s="28">
        <f>G43-F43</f>
        <v>10355.285798730678</v>
      </c>
      <c r="J43" s="40"/>
      <c r="K43" s="41">
        <f>Q31*I43</f>
        <v>764.14867618219478</v>
      </c>
      <c r="L43" s="40"/>
      <c r="M43" s="41">
        <f>I43*0.02</f>
        <v>207.10571597461356</v>
      </c>
      <c r="N43" s="40"/>
      <c r="O43" s="41">
        <f>I43-K43-M43</f>
        <v>9384.0314065738694</v>
      </c>
    </row>
    <row r="44" spans="1:15" x14ac:dyDescent="0.25">
      <c r="A44" s="42" t="s">
        <v>83</v>
      </c>
      <c r="D44" s="28">
        <v>37606215.247096278</v>
      </c>
      <c r="E44" s="28">
        <v>37788647.453979485</v>
      </c>
      <c r="H44" s="43">
        <f>E44-D44</f>
        <v>182432.20688320696</v>
      </c>
      <c r="J44" s="40">
        <f>Q31*H44</f>
        <v>13462.238714829755</v>
      </c>
      <c r="K44" s="41"/>
      <c r="L44" s="40">
        <f>H44*0.02</f>
        <v>3648.6441376641392</v>
      </c>
      <c r="M44" s="41"/>
      <c r="N44" s="40">
        <f>H44-J44-L44</f>
        <v>165321.32403071306</v>
      </c>
      <c r="O44" s="41"/>
    </row>
    <row r="45" spans="1:15" x14ac:dyDescent="0.25">
      <c r="A45" s="42" t="s">
        <v>84</v>
      </c>
      <c r="F45" s="28">
        <v>9369.0300000000007</v>
      </c>
      <c r="G45" s="28">
        <v>8215.1592919701707</v>
      </c>
      <c r="J45" s="40"/>
      <c r="K45" s="41"/>
      <c r="L45" s="40"/>
      <c r="M45" s="41"/>
      <c r="N45" s="40"/>
      <c r="O45" s="41"/>
    </row>
    <row r="46" spans="1:15" x14ac:dyDescent="0.25">
      <c r="A46" s="42" t="s">
        <v>85</v>
      </c>
      <c r="B46" s="28">
        <v>0</v>
      </c>
      <c r="C46" s="28">
        <v>0</v>
      </c>
      <c r="J46" s="40"/>
      <c r="K46" s="41"/>
      <c r="L46" s="40"/>
      <c r="M46" s="41"/>
      <c r="N46" s="40"/>
      <c r="O46" s="41"/>
    </row>
    <row r="47" spans="1:15" x14ac:dyDescent="0.25">
      <c r="A47" s="42" t="s">
        <v>86</v>
      </c>
      <c r="F47" s="28">
        <v>61554.529999999992</v>
      </c>
      <c r="G47" s="28">
        <v>0</v>
      </c>
      <c r="J47" s="40"/>
      <c r="K47" s="41"/>
      <c r="L47" s="40"/>
      <c r="M47" s="41"/>
      <c r="N47" s="40"/>
      <c r="O47" s="41"/>
    </row>
    <row r="48" spans="1:15" x14ac:dyDescent="0.25">
      <c r="A48" s="42" t="s">
        <v>87</v>
      </c>
      <c r="B48" s="28">
        <v>0</v>
      </c>
      <c r="C48" s="28">
        <v>0</v>
      </c>
      <c r="J48" s="40"/>
      <c r="K48" s="41"/>
      <c r="L48" s="40"/>
      <c r="M48" s="41"/>
      <c r="N48" s="40"/>
      <c r="O48" s="41"/>
    </row>
    <row r="49" spans="1:17" x14ac:dyDescent="0.25">
      <c r="A49" s="39" t="s">
        <v>88</v>
      </c>
      <c r="B49" s="28">
        <v>0</v>
      </c>
      <c r="C49" s="28">
        <v>0</v>
      </c>
      <c r="F49" s="28">
        <v>200285.861</v>
      </c>
      <c r="G49" s="28">
        <v>270319.71750999847</v>
      </c>
      <c r="J49" s="40"/>
      <c r="K49" s="41"/>
      <c r="L49" s="40"/>
      <c r="M49" s="41"/>
      <c r="N49" s="40"/>
      <c r="O49" s="41"/>
    </row>
    <row r="50" spans="1:17" x14ac:dyDescent="0.25">
      <c r="A50" s="42" t="s">
        <v>89</v>
      </c>
      <c r="F50" s="28">
        <v>120095.67000000001</v>
      </c>
      <c r="G50" s="28">
        <v>98528.7156524366</v>
      </c>
      <c r="J50" s="40"/>
      <c r="K50" s="41"/>
      <c r="L50" s="40"/>
      <c r="M50" s="41"/>
      <c r="N50" s="40"/>
      <c r="O50" s="41"/>
    </row>
    <row r="51" spans="1:17" x14ac:dyDescent="0.25">
      <c r="A51" s="42" t="s">
        <v>90</v>
      </c>
      <c r="B51" s="28">
        <v>0</v>
      </c>
      <c r="C51" s="28">
        <v>0</v>
      </c>
      <c r="J51" s="40"/>
      <c r="K51" s="41"/>
      <c r="L51" s="40"/>
      <c r="M51" s="41"/>
      <c r="N51" s="40"/>
      <c r="O51" s="41"/>
    </row>
    <row r="52" spans="1:17" x14ac:dyDescent="0.25">
      <c r="A52" s="42" t="s">
        <v>91</v>
      </c>
      <c r="F52" s="28">
        <v>80190.190999999992</v>
      </c>
      <c r="G52" s="28">
        <v>171791.0018575619</v>
      </c>
      <c r="I52" s="43">
        <f>G52-F52</f>
        <v>91600.810857561912</v>
      </c>
      <c r="J52" s="40"/>
      <c r="K52" s="41">
        <f>Q31*I52</f>
        <v>6759.5081115580169</v>
      </c>
      <c r="L52" s="40"/>
      <c r="M52" s="41">
        <f>I52*0.02</f>
        <v>1832.0162171512384</v>
      </c>
      <c r="N52" s="40"/>
      <c r="O52" s="41">
        <f>I52-K52-M52</f>
        <v>83009.286528852666</v>
      </c>
    </row>
    <row r="53" spans="1:17" x14ac:dyDescent="0.25">
      <c r="A53" s="42" t="s">
        <v>92</v>
      </c>
      <c r="B53" s="28">
        <v>0</v>
      </c>
      <c r="C53" s="28">
        <v>0</v>
      </c>
      <c r="J53" s="40"/>
      <c r="K53" s="41"/>
      <c r="L53" s="40"/>
      <c r="M53" s="41"/>
      <c r="N53" s="40"/>
      <c r="O53" s="41"/>
    </row>
    <row r="54" spans="1:17" x14ac:dyDescent="0.25">
      <c r="A54" s="39" t="s">
        <v>93</v>
      </c>
      <c r="D54" s="28">
        <v>6670096.193</v>
      </c>
      <c r="E54" s="28">
        <v>8202784.3541889088</v>
      </c>
      <c r="F54" s="28">
        <v>237387.27199999997</v>
      </c>
      <c r="G54" s="28">
        <v>263963.00819506706</v>
      </c>
      <c r="J54" s="40"/>
      <c r="K54" s="41"/>
      <c r="L54" s="40"/>
      <c r="M54" s="41"/>
      <c r="N54" s="40"/>
      <c r="O54" s="41"/>
    </row>
    <row r="55" spans="1:17" x14ac:dyDescent="0.25">
      <c r="A55" s="42" t="s">
        <v>94</v>
      </c>
      <c r="F55" s="28">
        <v>0</v>
      </c>
      <c r="G55" s="28">
        <v>0</v>
      </c>
      <c r="J55" s="40"/>
      <c r="K55" s="41"/>
      <c r="L55" s="40"/>
      <c r="M55" s="41"/>
      <c r="N55" s="40"/>
      <c r="O55" s="41"/>
    </row>
    <row r="56" spans="1:17" x14ac:dyDescent="0.25">
      <c r="A56" s="42" t="s">
        <v>95</v>
      </c>
      <c r="D56" s="28">
        <v>0</v>
      </c>
      <c r="E56" s="28">
        <v>0</v>
      </c>
      <c r="J56" s="40"/>
      <c r="K56" s="41"/>
      <c r="L56" s="40"/>
      <c r="M56" s="41"/>
      <c r="N56" s="40"/>
      <c r="O56" s="41"/>
    </row>
    <row r="57" spans="1:17" x14ac:dyDescent="0.25">
      <c r="A57" s="42" t="s">
        <v>96</v>
      </c>
      <c r="F57" s="28">
        <v>58254.272000000004</v>
      </c>
      <c r="G57" s="28">
        <v>53092.839239338122</v>
      </c>
      <c r="J57" s="40"/>
      <c r="K57" s="41"/>
      <c r="L57" s="40"/>
      <c r="M57" s="41"/>
      <c r="N57" s="40"/>
      <c r="O57" s="41"/>
    </row>
    <row r="58" spans="1:17" x14ac:dyDescent="0.25">
      <c r="A58" s="42" t="s">
        <v>97</v>
      </c>
      <c r="D58" s="28">
        <v>32373.192999999999</v>
      </c>
      <c r="E58" s="28">
        <v>96053.362522899988</v>
      </c>
      <c r="H58" s="43">
        <f>E58-D58</f>
        <v>63680.169522899989</v>
      </c>
      <c r="J58" s="40">
        <f>Q31*H58</f>
        <v>4699.1573372071025</v>
      </c>
      <c r="K58" s="41"/>
      <c r="L58" s="40">
        <f>H58*0.02</f>
        <v>1273.6033904579997</v>
      </c>
      <c r="M58" s="41"/>
      <c r="N58" s="40">
        <f>H58-J58-L58</f>
        <v>57707.408795234893</v>
      </c>
      <c r="O58" s="41"/>
    </row>
    <row r="59" spans="1:17" x14ac:dyDescent="0.25">
      <c r="A59" s="42" t="s">
        <v>98</v>
      </c>
      <c r="F59" s="28">
        <v>179132.99999999997</v>
      </c>
      <c r="G59" s="28">
        <v>210870.16895572894</v>
      </c>
      <c r="I59" s="43">
        <f>G59-F59</f>
        <v>31737.168955728965</v>
      </c>
      <c r="J59" s="40"/>
      <c r="K59" s="41">
        <f>Q31*I59</f>
        <v>2341.9841919055166</v>
      </c>
      <c r="L59" s="40"/>
      <c r="M59" s="41">
        <f>I59*0.02</f>
        <v>634.74337911457928</v>
      </c>
      <c r="N59" s="40"/>
      <c r="O59" s="41">
        <f>I59-K59-M59</f>
        <v>28760.441384708869</v>
      </c>
    </row>
    <row r="60" spans="1:17" x14ac:dyDescent="0.25">
      <c r="A60" s="42" t="s">
        <v>99</v>
      </c>
      <c r="D60" s="28">
        <v>6637723</v>
      </c>
      <c r="E60" s="28">
        <v>8106730.9916660087</v>
      </c>
      <c r="H60" s="43">
        <f>E60-D60</f>
        <v>1469007.9916660087</v>
      </c>
      <c r="J60" s="40">
        <f>Q31*H60</f>
        <v>108402.65869535375</v>
      </c>
      <c r="K60" s="41"/>
      <c r="L60" s="40">
        <f>H60*0.02</f>
        <v>29380.159833320176</v>
      </c>
      <c r="M60" s="41"/>
      <c r="N60" s="40">
        <f>H60-J60-L60</f>
        <v>1331225.1731373349</v>
      </c>
      <c r="O60" s="41"/>
    </row>
    <row r="61" spans="1:17" x14ac:dyDescent="0.25">
      <c r="A61" s="36" t="s">
        <v>100</v>
      </c>
      <c r="B61" s="28">
        <v>2766206.7309999997</v>
      </c>
      <c r="C61" s="28">
        <v>3486483.6310449992</v>
      </c>
      <c r="F61" s="28">
        <v>831313.06039999996</v>
      </c>
      <c r="G61" s="28">
        <v>1559614.1242218832</v>
      </c>
      <c r="J61" s="40"/>
      <c r="K61" s="41"/>
      <c r="L61" s="40"/>
      <c r="M61" s="41"/>
      <c r="N61" s="40"/>
      <c r="O61" s="41"/>
    </row>
    <row r="62" spans="1:17" x14ac:dyDescent="0.25">
      <c r="A62" s="39" t="s">
        <v>101</v>
      </c>
      <c r="B62" s="28">
        <v>1142111.4659999995</v>
      </c>
      <c r="C62" s="28">
        <v>819003.6155358695</v>
      </c>
      <c r="F62" s="28">
        <v>451124.27839999995</v>
      </c>
      <c r="G62" s="28">
        <v>613458.78577007726</v>
      </c>
      <c r="J62" s="40"/>
      <c r="K62" s="41"/>
      <c r="L62" s="40"/>
      <c r="M62" s="41"/>
      <c r="N62" s="40"/>
      <c r="O62" s="41"/>
    </row>
    <row r="63" spans="1:17" x14ac:dyDescent="0.25">
      <c r="A63" s="42" t="s">
        <v>102</v>
      </c>
      <c r="F63" s="28">
        <v>46851.24</v>
      </c>
      <c r="G63" s="28">
        <v>114303.29537806966</v>
      </c>
      <c r="I63" s="43">
        <f>G63-F63</f>
        <v>67452.055378069665</v>
      </c>
      <c r="J63" s="40"/>
      <c r="K63" s="41">
        <f>Q31*I63</f>
        <v>4977.4965003127272</v>
      </c>
      <c r="L63" s="40"/>
      <c r="M63" s="41">
        <f>I63*0.02</f>
        <v>1349.0411075613933</v>
      </c>
      <c r="N63" s="40"/>
      <c r="O63" s="41">
        <f>I63-K63-M63</f>
        <v>61125.51777019554</v>
      </c>
      <c r="Q63" s="27">
        <f>2.14/29</f>
        <v>7.379310344827586E-2</v>
      </c>
    </row>
    <row r="64" spans="1:17" x14ac:dyDescent="0.25">
      <c r="A64" s="42" t="s">
        <v>103</v>
      </c>
      <c r="B64" s="28">
        <v>46078.969999999994</v>
      </c>
      <c r="C64" s="28">
        <v>35077.754139066055</v>
      </c>
      <c r="J64" s="40"/>
      <c r="K64" s="41"/>
      <c r="L64" s="40"/>
      <c r="M64" s="41"/>
      <c r="N64" s="40"/>
      <c r="O64" s="41"/>
    </row>
    <row r="65" spans="1:17" x14ac:dyDescent="0.25">
      <c r="A65" s="42" t="s">
        <v>104</v>
      </c>
      <c r="F65" s="28">
        <v>315368.011</v>
      </c>
      <c r="G65" s="28">
        <v>351350.19786632771</v>
      </c>
      <c r="I65" s="43">
        <f>G65-F65</f>
        <v>35982.186866327713</v>
      </c>
      <c r="J65" s="40"/>
      <c r="K65" s="41">
        <f>Q63*I65</f>
        <v>2655.2372377221141</v>
      </c>
      <c r="L65" s="40"/>
      <c r="M65" s="41">
        <f>I65*0.02</f>
        <v>719.64373732655429</v>
      </c>
      <c r="N65" s="40"/>
      <c r="O65" s="41">
        <f>I65-K65-M65</f>
        <v>32607.305891279048</v>
      </c>
    </row>
    <row r="66" spans="1:17" x14ac:dyDescent="0.25">
      <c r="A66" s="42" t="s">
        <v>105</v>
      </c>
      <c r="B66" s="28">
        <v>784440.11099999968</v>
      </c>
      <c r="C66" s="28">
        <v>307459.25907871244</v>
      </c>
      <c r="J66" s="40"/>
      <c r="K66" s="41"/>
      <c r="L66" s="40"/>
      <c r="M66" s="41"/>
      <c r="N66" s="40"/>
      <c r="O66" s="41"/>
    </row>
    <row r="67" spans="1:17" x14ac:dyDescent="0.25">
      <c r="A67" s="42" t="s">
        <v>106</v>
      </c>
      <c r="F67" s="28">
        <v>0</v>
      </c>
      <c r="G67" s="28">
        <v>53512.696494274402</v>
      </c>
      <c r="I67" s="43">
        <f>G67-F67</f>
        <v>53512.696494274402</v>
      </c>
      <c r="J67" s="40"/>
      <c r="K67" s="41">
        <f>Q63*I67</f>
        <v>3948.8679481981799</v>
      </c>
      <c r="L67" s="40"/>
      <c r="M67" s="41">
        <f>I67*0.02</f>
        <v>1070.2539298854881</v>
      </c>
      <c r="N67" s="40"/>
      <c r="O67" s="41">
        <f>I67-K67-M67</f>
        <v>48493.57461619073</v>
      </c>
    </row>
    <row r="68" spans="1:17" x14ac:dyDescent="0.25">
      <c r="A68" s="42" t="s">
        <v>107</v>
      </c>
      <c r="B68" s="28">
        <v>0</v>
      </c>
      <c r="C68" s="28">
        <v>216051.60887652301</v>
      </c>
      <c r="H68" s="43">
        <f>C68-B68</f>
        <v>216051.60887652301</v>
      </c>
      <c r="J68" s="40">
        <f>Q63*H68</f>
        <v>15943.118723991698</v>
      </c>
      <c r="K68" s="41"/>
      <c r="L68" s="40">
        <f>H68*0.02</f>
        <v>4321.0321775304601</v>
      </c>
      <c r="M68" s="41"/>
      <c r="N68" s="40">
        <f>H68-J68-L68</f>
        <v>195787.45797500084</v>
      </c>
      <c r="O68" s="41"/>
    </row>
    <row r="69" spans="1:17" x14ac:dyDescent="0.25">
      <c r="A69" s="42" t="s">
        <v>108</v>
      </c>
      <c r="F69" s="28">
        <v>0</v>
      </c>
      <c r="G69" s="28">
        <v>0</v>
      </c>
      <c r="J69" s="40"/>
      <c r="K69" s="41"/>
      <c r="L69" s="40"/>
      <c r="M69" s="41"/>
      <c r="N69" s="40"/>
      <c r="O69" s="41"/>
    </row>
    <row r="70" spans="1:17" x14ac:dyDescent="0.25">
      <c r="A70" s="42" t="s">
        <v>109</v>
      </c>
      <c r="B70" s="28">
        <v>0</v>
      </c>
      <c r="C70" s="28">
        <v>0</v>
      </c>
      <c r="J70" s="40"/>
      <c r="K70" s="41"/>
      <c r="L70" s="40"/>
      <c r="M70" s="41"/>
      <c r="N70" s="40"/>
      <c r="O70" s="41"/>
    </row>
    <row r="71" spans="1:17" x14ac:dyDescent="0.25">
      <c r="A71" s="42" t="s">
        <v>110</v>
      </c>
      <c r="F71" s="28">
        <v>87384.742999999988</v>
      </c>
      <c r="G71" s="28">
        <v>94292.596031405468</v>
      </c>
      <c r="I71" s="43">
        <f>G71-F71</f>
        <v>6907.8530314054806</v>
      </c>
      <c r="J71" s="40"/>
      <c r="K71" s="41">
        <f>Q63*I71</f>
        <v>509.75191335199059</v>
      </c>
      <c r="L71" s="40"/>
      <c r="M71" s="41">
        <f>I71*0.02</f>
        <v>138.1570606281096</v>
      </c>
      <c r="N71" s="40"/>
      <c r="O71" s="41">
        <f>I71-K71-M71</f>
        <v>6259.9440574253804</v>
      </c>
    </row>
    <row r="72" spans="1:17" x14ac:dyDescent="0.25">
      <c r="A72" s="42" t="s">
        <v>111</v>
      </c>
      <c r="B72" s="28">
        <v>73919.985000000015</v>
      </c>
      <c r="C72" s="28">
        <v>194278.96875307531</v>
      </c>
      <c r="H72" s="43">
        <f>C72-B72</f>
        <v>120358.9837530753</v>
      </c>
      <c r="J72" s="40">
        <f>Q63*H72</f>
        <v>8881.6629390200396</v>
      </c>
      <c r="K72" s="41"/>
      <c r="L72" s="40">
        <f>H72*0.02</f>
        <v>2407.1796750615063</v>
      </c>
      <c r="M72" s="41"/>
      <c r="N72" s="40">
        <f>H72-J72-L72</f>
        <v>109070.14113899376</v>
      </c>
      <c r="O72" s="41"/>
    </row>
    <row r="73" spans="1:17" x14ac:dyDescent="0.25">
      <c r="A73" s="42" t="s">
        <v>112</v>
      </c>
      <c r="F73" s="28">
        <v>1520.2844</v>
      </c>
      <c r="G73" s="28">
        <v>0</v>
      </c>
      <c r="J73" s="40"/>
      <c r="K73" s="41"/>
      <c r="L73" s="40"/>
      <c r="M73" s="41"/>
      <c r="N73" s="40"/>
      <c r="O73" s="41"/>
    </row>
    <row r="74" spans="1:17" x14ac:dyDescent="0.25">
      <c r="A74" s="42" t="s">
        <v>113</v>
      </c>
      <c r="B74" s="28">
        <v>237672.40000000002</v>
      </c>
      <c r="C74" s="28">
        <v>66136.024688492602</v>
      </c>
      <c r="J74" s="40"/>
      <c r="K74" s="41"/>
      <c r="L74" s="40"/>
      <c r="M74" s="41"/>
      <c r="N74" s="40"/>
      <c r="O74" s="41"/>
    </row>
    <row r="75" spans="1:17" x14ac:dyDescent="0.25">
      <c r="A75" s="39" t="s">
        <v>114</v>
      </c>
      <c r="B75" s="28">
        <v>1624095.2650000001</v>
      </c>
      <c r="C75" s="28">
        <v>2667480.01550913</v>
      </c>
      <c r="F75" s="28">
        <v>239407.644</v>
      </c>
      <c r="G75" s="28">
        <v>761350.62154616788</v>
      </c>
      <c r="J75" s="40"/>
      <c r="K75" s="41"/>
      <c r="L75" s="40"/>
      <c r="M75" s="41"/>
      <c r="N75" s="40"/>
      <c r="O75" s="41"/>
    </row>
    <row r="76" spans="1:17" x14ac:dyDescent="0.25">
      <c r="A76" s="42" t="s">
        <v>115</v>
      </c>
      <c r="F76" s="28">
        <v>90977.611000000004</v>
      </c>
      <c r="G76" s="28">
        <v>302608.35928833979</v>
      </c>
      <c r="I76" s="43">
        <f>G76-F76</f>
        <v>211630.74828833979</v>
      </c>
      <c r="J76" s="40"/>
      <c r="K76" s="41">
        <f>Q63*I76</f>
        <v>15616.889701277487</v>
      </c>
      <c r="L76" s="40"/>
      <c r="M76" s="41">
        <f>I76*0.02</f>
        <v>4232.6149657667956</v>
      </c>
      <c r="N76" s="40"/>
      <c r="O76" s="41">
        <f>I76-K76-M76</f>
        <v>191781.24362129552</v>
      </c>
    </row>
    <row r="77" spans="1:17" x14ac:dyDescent="0.25">
      <c r="A77" s="42" t="s">
        <v>116</v>
      </c>
      <c r="B77" s="28">
        <v>0</v>
      </c>
      <c r="C77" s="28">
        <v>68925.865377274153</v>
      </c>
      <c r="H77" s="43">
        <f>C77-B77</f>
        <v>68925.865377274153</v>
      </c>
      <c r="J77" s="40">
        <f>Q63*H77</f>
        <v>5086.2535140471273</v>
      </c>
      <c r="K77" s="41"/>
      <c r="L77" s="40">
        <f>H77*0.02</f>
        <v>1378.5173075454832</v>
      </c>
      <c r="M77" s="41"/>
      <c r="N77" s="40">
        <f>H77-J77-L77</f>
        <v>62461.094555681542</v>
      </c>
      <c r="O77" s="41"/>
    </row>
    <row r="78" spans="1:17" x14ac:dyDescent="0.25">
      <c r="A78" s="42" t="s">
        <v>117</v>
      </c>
      <c r="F78" s="28">
        <v>19377.567999999999</v>
      </c>
      <c r="G78" s="28">
        <v>31606.464981953617</v>
      </c>
      <c r="I78" s="43">
        <f>G78-F78</f>
        <v>12228.896981953618</v>
      </c>
      <c r="J78" s="40"/>
      <c r="K78" s="41">
        <f>Q63*I78</f>
        <v>902.40826004761175</v>
      </c>
      <c r="L78" s="40"/>
      <c r="M78" s="41">
        <f>I78*0.02</f>
        <v>244.57793963907235</v>
      </c>
      <c r="N78" s="40"/>
      <c r="O78" s="41">
        <f>I78-K78-M78</f>
        <v>11081.910782266934</v>
      </c>
      <c r="Q78" s="27">
        <f>2.14/29</f>
        <v>7.379310344827586E-2</v>
      </c>
    </row>
    <row r="79" spans="1:17" x14ac:dyDescent="0.25">
      <c r="A79" s="42" t="s">
        <v>118</v>
      </c>
      <c r="B79" s="28">
        <v>0</v>
      </c>
      <c r="C79" s="28">
        <v>0</v>
      </c>
      <c r="J79" s="40"/>
      <c r="K79" s="41"/>
      <c r="L79" s="40"/>
      <c r="M79" s="41"/>
      <c r="N79" s="40"/>
      <c r="O79" s="41"/>
    </row>
    <row r="80" spans="1:17" x14ac:dyDescent="0.25">
      <c r="A80" s="42" t="s">
        <v>119</v>
      </c>
      <c r="F80" s="28">
        <v>17881.11</v>
      </c>
      <c r="G80" s="28">
        <v>44483.670676522997</v>
      </c>
      <c r="I80" s="43">
        <f>G80-F80</f>
        <v>26602.560676522997</v>
      </c>
      <c r="J80" s="40"/>
      <c r="K80" s="41">
        <f>Q63*I80</f>
        <v>1963.0855119916969</v>
      </c>
      <c r="L80" s="40"/>
      <c r="M80" s="41">
        <f>I80*0.02</f>
        <v>532.0512135304599</v>
      </c>
      <c r="N80" s="40"/>
      <c r="O80" s="41">
        <f>I80-K80-M80</f>
        <v>24107.423951000841</v>
      </c>
    </row>
    <row r="81" spans="1:15" x14ac:dyDescent="0.25">
      <c r="A81" s="42" t="s">
        <v>120</v>
      </c>
      <c r="B81" s="28">
        <v>65881.62</v>
      </c>
      <c r="C81" s="28">
        <v>87419.150131855698</v>
      </c>
      <c r="H81" s="43">
        <f>C81-B81</f>
        <v>21537.530131855703</v>
      </c>
      <c r="J81" s="40">
        <f>Q63*H81</f>
        <v>1589.3211890403863</v>
      </c>
      <c r="K81" s="41"/>
      <c r="L81" s="40">
        <f>H81*0.02</f>
        <v>430.75060263711407</v>
      </c>
      <c r="M81" s="41"/>
      <c r="N81" s="40">
        <f>H81-J81-L81</f>
        <v>19517.4583401782</v>
      </c>
      <c r="O81" s="41"/>
    </row>
    <row r="82" spans="1:15" x14ac:dyDescent="0.25">
      <c r="A82" s="42" t="s">
        <v>121</v>
      </c>
      <c r="F82" s="28">
        <v>111171.355</v>
      </c>
      <c r="G82" s="28">
        <v>382652.12659935153</v>
      </c>
      <c r="I82" s="43">
        <f>G82-F82</f>
        <v>271480.77159935154</v>
      </c>
      <c r="J82" s="40"/>
      <c r="K82" s="41">
        <f>Q63*I82</f>
        <v>20033.408662848698</v>
      </c>
      <c r="L82" s="40"/>
      <c r="M82" s="41">
        <f>I82*0.02</f>
        <v>5429.6154319870311</v>
      </c>
      <c r="N82" s="40"/>
      <c r="O82" s="41">
        <f>I82-K82-M82</f>
        <v>246017.74750451581</v>
      </c>
    </row>
    <row r="83" spans="1:15" x14ac:dyDescent="0.25">
      <c r="A83" s="42" t="s">
        <v>122</v>
      </c>
      <c r="B83" s="28">
        <v>1558213.645</v>
      </c>
      <c r="C83" s="28">
        <v>2511135</v>
      </c>
      <c r="H83" s="43">
        <f>C83-B83</f>
        <v>952921.35499999998</v>
      </c>
      <c r="J83" s="40">
        <f>Q63*H83</f>
        <v>70319.024127586206</v>
      </c>
      <c r="K83" s="41"/>
      <c r="L83" s="40">
        <f>H83*0.02</f>
        <v>19058.427100000001</v>
      </c>
      <c r="M83" s="41"/>
      <c r="N83" s="40">
        <f>H83-J83-L83</f>
        <v>863543.90377241385</v>
      </c>
      <c r="O83" s="41"/>
    </row>
    <row r="84" spans="1:15" x14ac:dyDescent="0.25">
      <c r="A84" s="39" t="s">
        <v>123</v>
      </c>
      <c r="B84" s="28">
        <v>0</v>
      </c>
      <c r="C84" s="28">
        <v>0</v>
      </c>
      <c r="F84" s="28">
        <v>140781.13799999998</v>
      </c>
      <c r="G84" s="28">
        <v>184804.71690563808</v>
      </c>
      <c r="J84" s="40"/>
      <c r="K84" s="41"/>
      <c r="L84" s="40"/>
      <c r="M84" s="41"/>
      <c r="N84" s="40"/>
      <c r="O84" s="41"/>
    </row>
    <row r="85" spans="1:15" x14ac:dyDescent="0.25">
      <c r="A85" s="42" t="s">
        <v>124</v>
      </c>
      <c r="F85" s="28">
        <v>74723.516999999993</v>
      </c>
      <c r="G85" s="28">
        <v>129411.69705955735</v>
      </c>
      <c r="I85" s="43">
        <f>G85-F85</f>
        <v>54688.180059557359</v>
      </c>
      <c r="J85" s="40"/>
      <c r="K85" s="41">
        <f>Q63*I85</f>
        <v>4035.6105285328531</v>
      </c>
      <c r="L85" s="40"/>
      <c r="M85" s="41">
        <f>I85*0.02</f>
        <v>1093.7636011911472</v>
      </c>
      <c r="N85" s="40"/>
      <c r="O85" s="41">
        <f>I85-K85-M85</f>
        <v>49558.805929833361</v>
      </c>
    </row>
    <row r="86" spans="1:15" x14ac:dyDescent="0.25">
      <c r="A86" s="42" t="s">
        <v>125</v>
      </c>
      <c r="B86" s="28">
        <v>0</v>
      </c>
      <c r="C86" s="28">
        <v>0</v>
      </c>
      <c r="J86" s="40"/>
      <c r="K86" s="41"/>
      <c r="L86" s="40"/>
      <c r="M86" s="41"/>
      <c r="N86" s="40"/>
      <c r="O86" s="41"/>
    </row>
    <row r="87" spans="1:15" x14ac:dyDescent="0.25">
      <c r="A87" s="42" t="s">
        <v>126</v>
      </c>
      <c r="F87" s="28">
        <v>16274.451999999999</v>
      </c>
      <c r="G87" s="28">
        <v>21949.51813635603</v>
      </c>
      <c r="I87" s="43">
        <f>G87-F87</f>
        <v>5675.0661363560303</v>
      </c>
      <c r="J87" s="40"/>
      <c r="K87" s="41">
        <f>Q63*I87</f>
        <v>418.78074247592775</v>
      </c>
      <c r="L87" s="40"/>
      <c r="M87" s="41">
        <f>I87*0.02</f>
        <v>113.50132272712061</v>
      </c>
      <c r="N87" s="40"/>
      <c r="O87" s="41">
        <f>I87-K87-M87</f>
        <v>5142.7840711529825</v>
      </c>
    </row>
    <row r="88" spans="1:15" x14ac:dyDescent="0.25">
      <c r="A88" s="42" t="s">
        <v>127</v>
      </c>
      <c r="B88" s="28">
        <v>0</v>
      </c>
      <c r="C88" s="28">
        <v>0</v>
      </c>
      <c r="J88" s="40"/>
      <c r="K88" s="41"/>
      <c r="L88" s="40"/>
      <c r="M88" s="41"/>
      <c r="N88" s="40"/>
      <c r="O88" s="41"/>
    </row>
    <row r="89" spans="1:15" x14ac:dyDescent="0.25">
      <c r="A89" s="42" t="s">
        <v>128</v>
      </c>
      <c r="B89" s="28">
        <v>0</v>
      </c>
      <c r="C89" s="28">
        <v>0</v>
      </c>
      <c r="J89" s="40"/>
      <c r="K89" s="41"/>
      <c r="L89" s="40"/>
      <c r="M89" s="41"/>
      <c r="N89" s="40"/>
      <c r="O89" s="41"/>
    </row>
    <row r="90" spans="1:15" x14ac:dyDescent="0.25">
      <c r="A90" s="42" t="s">
        <v>129</v>
      </c>
      <c r="F90" s="28">
        <v>0</v>
      </c>
      <c r="G90" s="28">
        <v>0</v>
      </c>
      <c r="J90" s="40"/>
      <c r="K90" s="41"/>
      <c r="L90" s="40"/>
      <c r="M90" s="41"/>
      <c r="N90" s="40"/>
      <c r="O90" s="41"/>
    </row>
    <row r="91" spans="1:15" x14ac:dyDescent="0.25">
      <c r="A91" s="42" t="s">
        <v>130</v>
      </c>
      <c r="F91" s="28">
        <v>19093.223000000002</v>
      </c>
      <c r="G91" s="28">
        <v>19752.10951432927</v>
      </c>
      <c r="I91" s="43">
        <f>G91-F91</f>
        <v>658.88651432926781</v>
      </c>
      <c r="J91" s="40"/>
      <c r="K91" s="41">
        <f>Q63*I91</f>
        <v>48.621280712573551</v>
      </c>
      <c r="L91" s="40"/>
      <c r="M91" s="41">
        <f>I91*0.02</f>
        <v>13.177730286585357</v>
      </c>
      <c r="N91" s="40"/>
      <c r="O91" s="41">
        <f>I91-K91-M91</f>
        <v>597.08750333010892</v>
      </c>
    </row>
    <row r="92" spans="1:15" x14ac:dyDescent="0.25">
      <c r="A92" s="42" t="s">
        <v>131</v>
      </c>
      <c r="B92" s="28">
        <v>0</v>
      </c>
      <c r="C92" s="28">
        <v>0</v>
      </c>
      <c r="J92" s="40"/>
      <c r="K92" s="41"/>
      <c r="L92" s="40"/>
      <c r="M92" s="41"/>
      <c r="N92" s="40"/>
      <c r="O92" s="41"/>
    </row>
    <row r="93" spans="1:15" x14ac:dyDescent="0.25">
      <c r="A93" s="42" t="s">
        <v>132</v>
      </c>
      <c r="F93" s="28">
        <v>30689.945999999996</v>
      </c>
      <c r="G93" s="28">
        <v>13691.39219539543</v>
      </c>
      <c r="J93" s="40"/>
      <c r="K93" s="41"/>
      <c r="L93" s="40"/>
      <c r="M93" s="41"/>
      <c r="N93" s="40"/>
      <c r="O93" s="41"/>
    </row>
    <row r="94" spans="1:15" x14ac:dyDescent="0.25">
      <c r="A94" s="42" t="s">
        <v>133</v>
      </c>
      <c r="B94" s="28">
        <v>0</v>
      </c>
      <c r="C94" s="28">
        <v>0</v>
      </c>
      <c r="J94" s="40"/>
      <c r="K94" s="41"/>
      <c r="L94" s="40"/>
      <c r="M94" s="41"/>
      <c r="N94" s="40"/>
      <c r="O94" s="41"/>
    </row>
    <row r="95" spans="1:15" x14ac:dyDescent="0.25">
      <c r="A95" s="36" t="s">
        <v>134</v>
      </c>
      <c r="B95" s="28">
        <v>1064507.2601000001</v>
      </c>
      <c r="C95" s="28">
        <v>2473508.4639110416</v>
      </c>
      <c r="D95" s="28">
        <v>0</v>
      </c>
      <c r="E95" s="28">
        <v>498502</v>
      </c>
      <c r="F95" s="28">
        <v>2768642.4119999995</v>
      </c>
      <c r="G95" s="28">
        <v>3778960.0467465078</v>
      </c>
      <c r="J95" s="40"/>
      <c r="K95" s="41"/>
      <c r="L95" s="40"/>
      <c r="M95" s="41"/>
      <c r="N95" s="40"/>
      <c r="O95" s="41"/>
    </row>
    <row r="96" spans="1:15" x14ac:dyDescent="0.25">
      <c r="A96" s="39" t="s">
        <v>135</v>
      </c>
      <c r="D96" s="28">
        <v>0</v>
      </c>
      <c r="E96" s="28">
        <v>498502</v>
      </c>
      <c r="F96" s="28">
        <v>0</v>
      </c>
      <c r="G96" s="28">
        <v>660912</v>
      </c>
      <c r="J96" s="40"/>
      <c r="K96" s="41"/>
      <c r="L96" s="40"/>
      <c r="M96" s="41"/>
      <c r="N96" s="40"/>
      <c r="O96" s="41"/>
    </row>
    <row r="97" spans="1:17" x14ac:dyDescent="0.25">
      <c r="A97" s="42" t="s">
        <v>135</v>
      </c>
      <c r="F97" s="28">
        <v>0</v>
      </c>
      <c r="G97" s="28">
        <v>660912</v>
      </c>
      <c r="I97" s="43">
        <f>G97-F97</f>
        <v>660912</v>
      </c>
      <c r="J97" s="40"/>
      <c r="K97" s="41">
        <f>Q78*I97</f>
        <v>48770.747586206897</v>
      </c>
      <c r="L97" s="40"/>
      <c r="M97" s="41">
        <f>I97*0.02</f>
        <v>13218.24</v>
      </c>
      <c r="N97" s="40"/>
      <c r="O97" s="41">
        <f>I97-K97-M97</f>
        <v>598923.01241379313</v>
      </c>
    </row>
    <row r="98" spans="1:17" x14ac:dyDescent="0.25">
      <c r="A98" s="42" t="s">
        <v>136</v>
      </c>
      <c r="D98" s="28">
        <v>0</v>
      </c>
      <c r="E98" s="28">
        <v>498502</v>
      </c>
      <c r="H98" s="43">
        <f>E98-D98</f>
        <v>498502</v>
      </c>
      <c r="J98" s="40">
        <f>Q78*H98</f>
        <v>36786.009655172413</v>
      </c>
      <c r="K98" s="41"/>
      <c r="L98" s="40">
        <f>H98*0.02</f>
        <v>9970.0400000000009</v>
      </c>
      <c r="M98" s="41"/>
      <c r="N98" s="40">
        <f>H98-J98-L98</f>
        <v>451745.95034482761</v>
      </c>
      <c r="O98" s="41"/>
    </row>
    <row r="99" spans="1:17" x14ac:dyDescent="0.25">
      <c r="A99" s="39" t="s">
        <v>137</v>
      </c>
      <c r="B99" s="28">
        <v>381793.23019999993</v>
      </c>
      <c r="C99" s="28">
        <v>0</v>
      </c>
      <c r="F99" s="28">
        <v>1091120.3889999997</v>
      </c>
      <c r="G99" s="28">
        <v>1111737.7924054624</v>
      </c>
      <c r="J99" s="40"/>
      <c r="K99" s="41"/>
      <c r="L99" s="40"/>
      <c r="M99" s="41"/>
      <c r="N99" s="40"/>
      <c r="O99" s="41"/>
    </row>
    <row r="100" spans="1:17" x14ac:dyDescent="0.25">
      <c r="A100" s="42" t="s">
        <v>138</v>
      </c>
      <c r="F100" s="28">
        <v>11469.789999999997</v>
      </c>
      <c r="G100" s="28">
        <v>0</v>
      </c>
      <c r="J100" s="40"/>
      <c r="K100" s="41"/>
      <c r="L100" s="40"/>
      <c r="M100" s="41"/>
      <c r="N100" s="40"/>
      <c r="O100" s="41"/>
    </row>
    <row r="101" spans="1:17" x14ac:dyDescent="0.25">
      <c r="A101" s="42" t="s">
        <v>139</v>
      </c>
      <c r="B101" s="28">
        <v>174933.8</v>
      </c>
      <c r="C101" s="28">
        <v>0</v>
      </c>
      <c r="J101" s="40"/>
      <c r="K101" s="41"/>
      <c r="L101" s="40"/>
      <c r="M101" s="41"/>
      <c r="N101" s="40"/>
      <c r="O101" s="41"/>
    </row>
    <row r="102" spans="1:17" x14ac:dyDescent="0.25">
      <c r="A102" s="42" t="s">
        <v>140</v>
      </c>
      <c r="F102" s="28">
        <v>253225.97</v>
      </c>
      <c r="G102" s="28">
        <v>225993.17048898031</v>
      </c>
      <c r="I102" s="43"/>
      <c r="J102" s="40"/>
      <c r="K102" s="41"/>
      <c r="L102" s="40"/>
      <c r="M102" s="41"/>
      <c r="N102" s="40"/>
      <c r="O102" s="41"/>
    </row>
    <row r="103" spans="1:17" x14ac:dyDescent="0.25">
      <c r="A103" s="42" t="s">
        <v>141</v>
      </c>
      <c r="B103" s="28">
        <v>23883.414000000001</v>
      </c>
      <c r="C103" s="28">
        <v>0</v>
      </c>
      <c r="J103" s="40"/>
      <c r="K103" s="41"/>
      <c r="L103" s="40"/>
      <c r="M103" s="41"/>
      <c r="N103" s="40"/>
      <c r="O103" s="41"/>
    </row>
    <row r="104" spans="1:17" x14ac:dyDescent="0.25">
      <c r="A104" s="42" t="s">
        <v>142</v>
      </c>
      <c r="F104" s="28">
        <v>624599.96999999986</v>
      </c>
      <c r="G104" s="28">
        <v>708262.34153246437</v>
      </c>
      <c r="I104" s="43">
        <f>G104-F104</f>
        <v>83662.371532464516</v>
      </c>
      <c r="J104" s="40"/>
      <c r="K104" s="41">
        <f>Q78*I104</f>
        <v>6173.7060372232436</v>
      </c>
      <c r="L104" s="40"/>
      <c r="M104" s="41">
        <f>I104*0.02</f>
        <v>1673.2474306492904</v>
      </c>
      <c r="N104" s="40"/>
      <c r="O104" s="41">
        <f>I104-K104-M104</f>
        <v>75815.418064591984</v>
      </c>
    </row>
    <row r="105" spans="1:17" x14ac:dyDescent="0.25">
      <c r="A105" s="42" t="s">
        <v>143</v>
      </c>
      <c r="B105" s="28">
        <v>170589.16500000001</v>
      </c>
      <c r="C105" s="28">
        <v>0</v>
      </c>
      <c r="J105" s="40"/>
      <c r="K105" s="41"/>
      <c r="L105" s="40"/>
      <c r="M105" s="41"/>
      <c r="N105" s="40"/>
      <c r="O105" s="41"/>
    </row>
    <row r="106" spans="1:17" x14ac:dyDescent="0.25">
      <c r="A106" s="42" t="s">
        <v>144</v>
      </c>
      <c r="F106" s="28">
        <v>201824.65899999996</v>
      </c>
      <c r="G106" s="28">
        <v>177482.28038401759</v>
      </c>
      <c r="I106" s="43"/>
      <c r="J106" s="40"/>
      <c r="K106" s="41"/>
      <c r="L106" s="40"/>
      <c r="M106" s="41"/>
      <c r="N106" s="40"/>
      <c r="O106" s="41"/>
    </row>
    <row r="107" spans="1:17" x14ac:dyDescent="0.25">
      <c r="A107" s="42" t="s">
        <v>145</v>
      </c>
      <c r="B107" s="28">
        <v>12386.851200000001</v>
      </c>
      <c r="C107" s="28">
        <v>0</v>
      </c>
      <c r="J107" s="40"/>
      <c r="K107" s="41"/>
      <c r="L107" s="40"/>
      <c r="M107" s="41"/>
      <c r="N107" s="40"/>
      <c r="O107" s="41"/>
    </row>
    <row r="108" spans="1:17" x14ac:dyDescent="0.25">
      <c r="A108" s="39" t="s">
        <v>146</v>
      </c>
      <c r="B108" s="28">
        <v>107319.78089999998</v>
      </c>
      <c r="C108" s="28">
        <v>133464.92004999996</v>
      </c>
      <c r="F108" s="28">
        <v>655659.11499999999</v>
      </c>
      <c r="G108" s="28">
        <v>806603.29174524418</v>
      </c>
      <c r="J108" s="40"/>
      <c r="K108" s="41"/>
      <c r="L108" s="40"/>
      <c r="M108" s="41"/>
      <c r="N108" s="40"/>
      <c r="O108" s="41"/>
    </row>
    <row r="109" spans="1:17" x14ac:dyDescent="0.25">
      <c r="A109" s="42" t="s">
        <v>147</v>
      </c>
      <c r="F109" s="28">
        <v>225430.92</v>
      </c>
      <c r="G109" s="28">
        <v>244632.74052931101</v>
      </c>
      <c r="I109" s="43">
        <f>G109-F109</f>
        <v>19201.820529310993</v>
      </c>
      <c r="J109" s="40"/>
      <c r="K109" s="41">
        <f>Q109*I109</f>
        <v>1416.9619287146731</v>
      </c>
      <c r="L109" s="40"/>
      <c r="M109" s="41">
        <f>I109*0.02</f>
        <v>384.03641058621986</v>
      </c>
      <c r="N109" s="40"/>
      <c r="O109" s="41">
        <f>I109-K109-M109</f>
        <v>17400.822190010098</v>
      </c>
      <c r="Q109" s="27">
        <f>2.14/29</f>
        <v>7.379310344827586E-2</v>
      </c>
    </row>
    <row r="110" spans="1:17" x14ac:dyDescent="0.25">
      <c r="A110" s="42" t="s">
        <v>148</v>
      </c>
      <c r="B110" s="28">
        <v>16341.253500000003</v>
      </c>
      <c r="C110" s="28">
        <v>0</v>
      </c>
      <c r="J110" s="40"/>
      <c r="K110" s="41"/>
      <c r="L110" s="40"/>
      <c r="M110" s="41"/>
      <c r="N110" s="40"/>
      <c r="O110" s="41"/>
    </row>
    <row r="111" spans="1:17" x14ac:dyDescent="0.25">
      <c r="A111" s="42" t="s">
        <v>149</v>
      </c>
      <c r="F111" s="28">
        <v>430228.19500000001</v>
      </c>
      <c r="G111" s="28">
        <v>561970.55121593317</v>
      </c>
      <c r="I111" s="43">
        <f>G111-F111</f>
        <v>131742.35621593316</v>
      </c>
      <c r="J111" s="40"/>
      <c r="K111" s="41">
        <f>Q109*I111</f>
        <v>9721.6773207619644</v>
      </c>
      <c r="L111" s="40"/>
      <c r="M111" s="41">
        <f>I111*0.02</f>
        <v>2634.8471243186632</v>
      </c>
      <c r="N111" s="40"/>
      <c r="O111" s="41">
        <f>I111-K111-M111</f>
        <v>119385.83177085253</v>
      </c>
    </row>
    <row r="112" spans="1:17" x14ac:dyDescent="0.25">
      <c r="A112" s="42" t="s">
        <v>150</v>
      </c>
      <c r="B112" s="28">
        <v>90978.527399999977</v>
      </c>
      <c r="C112" s="28">
        <v>133464.92004999996</v>
      </c>
      <c r="H112" s="43">
        <f>C112-B112</f>
        <v>42486.39264999998</v>
      </c>
      <c r="J112" s="40">
        <f>Q109*H112</f>
        <v>3135.2027679655157</v>
      </c>
      <c r="K112" s="41"/>
      <c r="L112" s="40">
        <f>H112*0.02</f>
        <v>849.72785299999964</v>
      </c>
      <c r="M112" s="41"/>
      <c r="N112" s="40">
        <f>H112-J112-L112</f>
        <v>38501.462029034468</v>
      </c>
      <c r="O112" s="41"/>
    </row>
    <row r="113" spans="1:18" x14ac:dyDescent="0.25">
      <c r="A113" s="39" t="s">
        <v>151</v>
      </c>
      <c r="B113" s="28">
        <v>575394.24900000007</v>
      </c>
      <c r="C113" s="28">
        <v>2340043.5438610418</v>
      </c>
      <c r="F113" s="28">
        <v>1021862.9079999999</v>
      </c>
      <c r="G113" s="28">
        <v>1199706.9625958009</v>
      </c>
      <c r="J113" s="40"/>
      <c r="K113" s="41"/>
      <c r="L113" s="40"/>
      <c r="M113" s="41"/>
      <c r="N113" s="40"/>
      <c r="O113" s="41"/>
    </row>
    <row r="114" spans="1:18" x14ac:dyDescent="0.25">
      <c r="A114" s="42" t="s">
        <v>152</v>
      </c>
      <c r="F114" s="28">
        <v>313981.54999999993</v>
      </c>
      <c r="G114" s="28">
        <v>281591.64060927863</v>
      </c>
      <c r="I114" s="43"/>
      <c r="J114" s="40"/>
      <c r="K114" s="41"/>
      <c r="L114" s="40"/>
      <c r="M114" s="41"/>
      <c r="N114" s="40"/>
      <c r="O114" s="41"/>
    </row>
    <row r="115" spans="1:18" x14ac:dyDescent="0.25">
      <c r="A115" s="42" t="s">
        <v>153</v>
      </c>
      <c r="B115" s="28">
        <v>27235.523999999998</v>
      </c>
      <c r="C115" s="28">
        <v>172652.12391653593</v>
      </c>
      <c r="H115" s="43">
        <f>C115-B115</f>
        <v>145416.59991653592</v>
      </c>
      <c r="J115" s="40">
        <f>Q109*H115</f>
        <v>10730.742200737479</v>
      </c>
      <c r="K115" s="41"/>
      <c r="L115" s="40">
        <f>H115*0.02</f>
        <v>2908.3319983307188</v>
      </c>
      <c r="M115" s="41"/>
      <c r="N115" s="40">
        <f>H115-J115-L115</f>
        <v>131777.52571746774</v>
      </c>
      <c r="O115" s="41"/>
    </row>
    <row r="116" spans="1:18" x14ac:dyDescent="0.25">
      <c r="A116" s="42" t="s">
        <v>154</v>
      </c>
      <c r="F116" s="28">
        <v>170575.38999999996</v>
      </c>
      <c r="G116" s="28">
        <v>260413.69056345621</v>
      </c>
      <c r="I116" s="43">
        <f>G116-F116</f>
        <v>89838.300563456258</v>
      </c>
      <c r="J116" s="40"/>
      <c r="K116" s="41">
        <f>Q109*I116</f>
        <v>6629.4470070964271</v>
      </c>
      <c r="L116" s="40"/>
      <c r="M116" s="41">
        <f>I116*0.02</f>
        <v>1796.7660112691251</v>
      </c>
      <c r="N116" s="40">
        <f>H116-J116-L116</f>
        <v>0</v>
      </c>
      <c r="O116" s="41">
        <f>I116-K116-M116</f>
        <v>81412.087545090704</v>
      </c>
    </row>
    <row r="117" spans="1:18" x14ac:dyDescent="0.25">
      <c r="A117" s="42" t="s">
        <v>155</v>
      </c>
      <c r="B117" s="28">
        <v>0</v>
      </c>
      <c r="C117" s="28">
        <v>91451.312227883711</v>
      </c>
      <c r="H117" s="43">
        <f>C117-B117</f>
        <v>91451.312227883711</v>
      </c>
      <c r="J117" s="40">
        <f>Q109*H117</f>
        <v>6748.4761437127981</v>
      </c>
      <c r="K117" s="41"/>
      <c r="L117" s="40">
        <f>H117*0.02</f>
        <v>1829.0262445576743</v>
      </c>
      <c r="M117" s="41"/>
      <c r="N117" s="40">
        <f>H117-J117-L117</f>
        <v>82873.809839613226</v>
      </c>
      <c r="O117" s="41"/>
    </row>
    <row r="118" spans="1:18" x14ac:dyDescent="0.25">
      <c r="A118" s="42" t="s">
        <v>156</v>
      </c>
      <c r="F118" s="28">
        <v>0</v>
      </c>
      <c r="G118" s="28">
        <v>0</v>
      </c>
      <c r="J118" s="40"/>
      <c r="K118" s="41"/>
      <c r="L118" s="40"/>
      <c r="M118" s="41"/>
      <c r="N118" s="40"/>
      <c r="O118" s="41"/>
    </row>
    <row r="119" spans="1:18" x14ac:dyDescent="0.25">
      <c r="A119" s="42" t="s">
        <v>157</v>
      </c>
      <c r="B119" s="28">
        <v>0</v>
      </c>
      <c r="C119" s="28">
        <v>0</v>
      </c>
      <c r="J119" s="40"/>
      <c r="K119" s="41"/>
      <c r="L119" s="40"/>
      <c r="M119" s="41"/>
      <c r="N119" s="40"/>
      <c r="O119" s="41"/>
    </row>
    <row r="120" spans="1:18" x14ac:dyDescent="0.25">
      <c r="A120" s="42" t="s">
        <v>158</v>
      </c>
      <c r="F120" s="28">
        <v>343171.5</v>
      </c>
      <c r="G120" s="28">
        <v>365609.77079106832</v>
      </c>
      <c r="I120" s="43">
        <f>G120-F120</f>
        <v>22438.270791068324</v>
      </c>
      <c r="J120" s="40"/>
      <c r="K120" s="41">
        <f>Q109*I120</f>
        <v>1655.7896376857313</v>
      </c>
      <c r="L120" s="40"/>
      <c r="M120" s="41">
        <f>I120*0.02</f>
        <v>448.7654158213665</v>
      </c>
      <c r="N120" s="40"/>
      <c r="O120" s="41">
        <f>I120-K120-M120</f>
        <v>20333.715737561226</v>
      </c>
    </row>
    <row r="121" spans="1:18" x14ac:dyDescent="0.25">
      <c r="A121" s="42" t="s">
        <v>159</v>
      </c>
      <c r="B121" s="28">
        <v>82720.325000000012</v>
      </c>
      <c r="C121" s="28">
        <v>193165.20066348798</v>
      </c>
      <c r="H121" s="43">
        <f>C121-B121</f>
        <v>110444.87566348797</v>
      </c>
      <c r="J121" s="40">
        <f>Q109*H121</f>
        <v>8150.0701351677326</v>
      </c>
      <c r="K121" s="41"/>
      <c r="L121" s="40">
        <f>H121*0.02</f>
        <v>2208.8975132697592</v>
      </c>
      <c r="M121" s="41"/>
      <c r="N121" s="40">
        <f>H121-J121-L121</f>
        <v>100085.90801505049</v>
      </c>
      <c r="O121" s="41"/>
    </row>
    <row r="122" spans="1:18" x14ac:dyDescent="0.25">
      <c r="A122" s="42" t="s">
        <v>160</v>
      </c>
      <c r="F122" s="28">
        <v>173283.75800000003</v>
      </c>
      <c r="G122" s="28">
        <v>223464.61048350931</v>
      </c>
      <c r="I122" s="43">
        <f>G122-F122</f>
        <v>50180.852483509283</v>
      </c>
      <c r="J122" s="40"/>
      <c r="K122" s="41">
        <f>Q109*I122</f>
        <v>3703.0008384382713</v>
      </c>
      <c r="L122" s="40"/>
      <c r="M122" s="41">
        <f>I122*0.02</f>
        <v>1003.6170496701857</v>
      </c>
      <c r="N122" s="40"/>
      <c r="O122" s="41">
        <f>I122-K122-M122</f>
        <v>45474.23459540082</v>
      </c>
    </row>
    <row r="123" spans="1:18" x14ac:dyDescent="0.25">
      <c r="A123" s="42" t="s">
        <v>161</v>
      </c>
      <c r="B123" s="28">
        <v>0</v>
      </c>
      <c r="C123" s="28">
        <v>103517.90705313401</v>
      </c>
      <c r="H123" s="43">
        <f>C123-B123</f>
        <v>103517.90705313401</v>
      </c>
      <c r="J123" s="40">
        <f>Q109*H123</f>
        <v>7638.9076239209235</v>
      </c>
      <c r="K123" s="41"/>
      <c r="L123" s="40">
        <f>H123*0.02</f>
        <v>2070.3581410626803</v>
      </c>
      <c r="M123" s="41"/>
      <c r="N123" s="40">
        <f>H123-J123-L123</f>
        <v>93808.641288150407</v>
      </c>
      <c r="O123" s="41"/>
    </row>
    <row r="124" spans="1:18" x14ac:dyDescent="0.25">
      <c r="A124" s="42" t="s">
        <v>162</v>
      </c>
      <c r="F124" s="28">
        <v>20850.71</v>
      </c>
      <c r="G124" s="28">
        <v>68627.250148488543</v>
      </c>
      <c r="I124" s="43">
        <f>G124-F124</f>
        <v>47776.540148488544</v>
      </c>
      <c r="J124" s="40"/>
      <c r="K124" s="41">
        <f>Q109*I124</f>
        <v>3525.5791695781199</v>
      </c>
      <c r="L124" s="40"/>
      <c r="M124" s="41">
        <f>I124*0.02</f>
        <v>955.53080296977089</v>
      </c>
      <c r="N124" s="40"/>
      <c r="O124" s="41">
        <f>I124-K124-M124</f>
        <v>43295.430175940652</v>
      </c>
    </row>
    <row r="125" spans="1:18" x14ac:dyDescent="0.25">
      <c r="A125" s="42" t="s">
        <v>163</v>
      </c>
      <c r="B125" s="28">
        <v>465438.4</v>
      </c>
      <c r="C125" s="28">
        <v>1779257</v>
      </c>
      <c r="H125" s="43">
        <f>C125-B125</f>
        <v>1313818.6000000001</v>
      </c>
      <c r="J125" s="40">
        <f>Q109*H125</f>
        <v>96950.751862068966</v>
      </c>
      <c r="K125" s="41"/>
      <c r="L125" s="40">
        <f>H125*0.02</f>
        <v>26276.372000000003</v>
      </c>
      <c r="M125" s="41"/>
      <c r="N125" s="40">
        <f>H125-J125-L125</f>
        <v>1190591.4761379312</v>
      </c>
      <c r="O125" s="41"/>
    </row>
    <row r="126" spans="1:18" ht="13" thickBot="1" x14ac:dyDescent="0.3">
      <c r="A126" s="36" t="s">
        <v>164</v>
      </c>
      <c r="B126" s="28">
        <v>4178714.1264728699</v>
      </c>
      <c r="C126" s="28">
        <v>6460052.0949560404</v>
      </c>
      <c r="D126" s="28">
        <v>55140786.008996278</v>
      </c>
      <c r="E126" s="28">
        <v>50927715.444028594</v>
      </c>
      <c r="F126" s="28">
        <v>5696608.4467856102</v>
      </c>
      <c r="G126" s="28">
        <v>7235410.8848821009</v>
      </c>
      <c r="J126" s="44"/>
      <c r="K126" s="45"/>
      <c r="L126" s="44"/>
      <c r="M126" s="45"/>
      <c r="N126" s="44"/>
      <c r="O126" s="45"/>
    </row>
    <row r="127" spans="1:18" x14ac:dyDescent="0.25">
      <c r="H127" s="28">
        <f t="shared" ref="H127:I127" si="0">SUM(H6:H125)</f>
        <v>5625244.2217002418</v>
      </c>
      <c r="I127" s="28">
        <f t="shared" si="0"/>
        <v>2020734.8307674578</v>
      </c>
      <c r="J127" s="28">
        <f>SUM(J6:J125)</f>
        <v>415104.22877374192</v>
      </c>
      <c r="K127" s="28">
        <f>SUM(K6:K125)</f>
        <v>149116.29440835724</v>
      </c>
      <c r="L127" s="28">
        <f>SUM(L6:L125)</f>
        <v>112504.88443400481</v>
      </c>
      <c r="M127" s="28">
        <f>SUM(M6:M125)</f>
        <v>40414.696615349159</v>
      </c>
      <c r="N127" s="28">
        <f>SUM(N6:N125)</f>
        <v>5097635.1084924936</v>
      </c>
      <c r="O127" s="28">
        <f>SUM(O6:O125)</f>
        <v>1831203.8397437513</v>
      </c>
      <c r="Q127" s="28"/>
      <c r="R127" s="28"/>
    </row>
    <row r="128" spans="1:18" x14ac:dyDescent="0.25">
      <c r="G128" s="28">
        <f>G95-G97</f>
        <v>3118048.0467465078</v>
      </c>
      <c r="H128" s="43"/>
      <c r="I128" s="46" t="s">
        <v>165</v>
      </c>
      <c r="J128" s="28">
        <f>SUM(J62:J125)-J98+J42</f>
        <v>246394.50054801948</v>
      </c>
      <c r="L128" s="28">
        <f>SUM(L62:L125)-L98+L42</f>
        <v>66779.817905537988</v>
      </c>
    </row>
    <row r="129" spans="7:12" x14ac:dyDescent="0.25">
      <c r="G129" s="28">
        <f>G128/29</f>
        <v>107518.89816367268</v>
      </c>
      <c r="H129" s="43"/>
      <c r="I129" s="46" t="s">
        <v>38</v>
      </c>
      <c r="J129" s="28">
        <f>J60+J58+J44+J33+J98</f>
        <v>168709.72822572241</v>
      </c>
      <c r="L129" s="28">
        <f>L60+L58+L44+L33+L98</f>
        <v>45725.066528466828</v>
      </c>
    </row>
  </sheetData>
  <mergeCells count="3">
    <mergeCell ref="J4:K4"/>
    <mergeCell ref="L4:M4"/>
    <mergeCell ref="N4:O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Ogofia, Lasbery L SPDC-UPO/G/TC</dc:creator>
  <cp:lastModifiedBy>Ogofia, Lasbery L SPDC-UPO/G/TC</cp:lastModifiedBy>
  <dcterms:created xsi:type="dcterms:W3CDTF">2019-01-23T14:03:59Z</dcterms:created>
  <dcterms:modified xsi:type="dcterms:W3CDTF">2020-03-18T13:59:22Z</dcterms:modified>
</cp:coreProperties>
</file>