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John.Azubuike\Desktop\Asset Financials\2018\"/>
    </mc:Choice>
  </mc:AlternateContent>
  <bookViews>
    <workbookView xWindow="0" yWindow="0" windowWidth="28800" windowHeight="11010"/>
  </bookViews>
  <sheets>
    <sheet name="Sheet 1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 localSheetId="0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 localSheetId="0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 localSheetId="0">OFFSET(#REF!,,,COUNTIF(#REF!,"?*"),)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 localSheetId="0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'[17]List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'[18]#REF'!$B$23:$B$195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Group" localSheetId="0">OFFSET(#REF!,,,COUNTIF(#REF!,"?*"),)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 localSheetId="0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'[32]2005'!$A$168:$B$260</definedName>
    <definedName name="C_211_Production_Capex" localSheetId="0">#REF!</definedName>
    <definedName name="C_211_Production_Capex">#REF!</definedName>
    <definedName name="C_212_Expex" localSheetId="0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[33]AWARDED!$B$7:$D$81</definedName>
    <definedName name="CA_1" localSheetId="0">#REF!</definedName>
    <definedName name="CA_1">#REF!</definedName>
    <definedName name="CA_2" localSheetId="0">#REF!</definedName>
    <definedName name="CA_2">#REF!</definedName>
    <definedName name="CACategory" localSheetId="0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[35]Contract_Details!$A$2:$R$74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 localSheetId="0">#REF!</definedName>
    <definedName name="chartArea">#REF!</definedName>
    <definedName name="Check" localSheetId="0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 localSheetId="0">#REF!</definedName>
    <definedName name="CITA">#REF!</definedName>
    <definedName name="Close" localSheetId="0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>#REF!</definedName>
    <definedName name="Comments" localSheetId="0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 localSheetId="0">#REF!</definedName>
    <definedName name="Conequence">#REF!</definedName>
    <definedName name="Contingency" localSheetId="0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[38]SetUp!$C$7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>#REF!</definedName>
    <definedName name="CURRENT" localSheetId="0">#REF!</definedName>
    <definedName name="CURRENT">#REF!</definedName>
    <definedName name="CurrYearPRA" localSheetId="0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 localSheetId="0">#REF!</definedName>
    <definedName name="D_G1">#REF!</definedName>
    <definedName name="D_G2" localSheetId="0">#REF!</definedName>
    <definedName name="D_G2">#REF!</definedName>
    <definedName name="D_G3" localSheetId="0">#REF!</definedName>
    <definedName name="D_G3">#REF!</definedName>
    <definedName name="D_G4" localSheetId="0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 localSheetId="0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 localSheetId="0">#REF!</definedName>
    <definedName name="dataTable">#REF!</definedName>
    <definedName name="Days" localSheetId="0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[30]Demand!$D$3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 localSheetId="0">OFFSET(#REF!,,,COUNTIF(#REF!,"?*"),)</definedName>
    <definedName name="District">OFFSET(#REF!,,,COUNTIF(#REF!,"?*"),)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 localSheetId="0">OFFSET(#REF!,,,COUNTIF(#REF!,"?*"),)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 localSheetId="0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[39]SetUp!$E$70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ag" localSheetId="0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[45]flora!$A$1:$G$184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[39]SetUp!$C$10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 localSheetId="0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 localSheetId="0">#REF!</definedName>
    <definedName name="FYplotOpportunityDefinition">#REF!</definedName>
    <definedName name="FYplotPRA" localSheetId="0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[46]Profiles!#REF!</definedName>
    <definedName name="Gas_Wells">[46]Profiles!#REF!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'[47]General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[39]SetUp!$C$37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[49]Definitions!$I$2:$I$101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>#REF!</definedName>
    <definedName name="Item" localSheetId="0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>[51]mar!#REF!</definedName>
    <definedName name="June">'[52]#REF'!$B$3:$O$77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 localSheetId="0">OFFSET(#REF!,,,COUNTIF(#REF!,"?*"),)</definedName>
    <definedName name="Level2">OFFSET(#REF!,,,COUNTIF(#REF!,"?*"),)</definedName>
    <definedName name="Level4" localSheetId="0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'[56]Config - Master Lists'!$D$98</definedName>
    <definedName name="Mike_Conway" localSheetId="0">#REF!</definedName>
    <definedName name="Mike_Conway">#REF!</definedName>
    <definedName name="MilestonesData" localSheetId="0">#REF!</definedName>
    <definedName name="MilestonesData">#REF!</definedName>
    <definedName name="MilestonesPlotArea" localSheetId="0">#REF!</definedName>
    <definedName name="MilestonesPlotArea">#REF!</definedName>
    <definedName name="MilestonesPlotData" localSheetId="0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nths_in_year" localSheetId="0">#REF!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[38]SetUp!$C$9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[57]DATA!$A$2:$A$182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 localSheetId="0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[40]Overview!$L$4</definedName>
    <definedName name="oil_vol_percent" localSheetId="0">#REF!</definedName>
    <definedName name="oil_vol_percent">#REF!</definedName>
    <definedName name="Oil_Wells" localSheetId="0">[46]Profiles!#REF!</definedName>
    <definedName name="Oil_Wells">[46]Profiles!#REF!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'[58]Oil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>#REF!</definedName>
    <definedName name="OML" localSheetId="0">OFFSET(#REF!,,,COUNTIF(#REF!,"?*"),)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>OFFSET(#REF!,,,COUNTIF(#REF!,"?*"),)</definedName>
    <definedName name="OpexType" localSheetId="0">OFFSET(#REF!,,,COUNTIF(#REF!,"?*"),)</definedName>
    <definedName name="OpexType">OFFSET(#REF!,,,COUNTIF(#REF!,"?*"),)</definedName>
    <definedName name="OpportunityDefinition" localSheetId="0">#REF!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 localSheetId="0">#REF!</definedName>
    <definedName name="P_111_01_Sales_Oil">#REF!</definedName>
    <definedName name="P_111_02_Sales_Gas" localSheetId="0">#REF!</definedName>
    <definedName name="P_111_02_Sales_Gas">#REF!</definedName>
    <definedName name="P_111_03_Sales_NGL_Cond" localSheetId="0">#REF!</definedName>
    <definedName name="P_111_03_Sales_NGL_Cond">#REF!</definedName>
    <definedName name="P_111_Sales_Proceeds" localSheetId="0">#REF!</definedName>
    <definedName name="P_111_Sales_Proceeds">#REF!</definedName>
    <definedName name="P_120_Total_Other_Revenue" localSheetId="0">#REF!</definedName>
    <definedName name="P_120_Total_Other_Revenue">#REF!</definedName>
    <definedName name="P_220_Royalties" localSheetId="0">#REF!</definedName>
    <definedName name="P_220_Royalties">#REF!</definedName>
    <definedName name="P_250_Expl_Expense" localSheetId="0">#REF!</definedName>
    <definedName name="P_250_Expl_Expense">#REF!</definedName>
    <definedName name="P_413_Taxation_Current" localSheetId="0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 localSheetId="0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 localSheetId="0">#REF!</definedName>
    <definedName name="plotOpportunityDefinition">#REF!</definedName>
    <definedName name="plotPRA" localSheetId="0">#REF!</definedName>
    <definedName name="plotPRA">#REF!</definedName>
    <definedName name="Pmaster" localSheetId="0">#REF!</definedName>
    <definedName name="Pmaster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PT" localSheetId="0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'[58]Oil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 localSheetId="0">#REF!</definedName>
    <definedName name="R_Gas_1">#REF!</definedName>
    <definedName name="R_Gas_2">'[41]General Inputs'!$E$19</definedName>
    <definedName name="R_Oil" localSheetId="0">#REF!</definedName>
    <definedName name="R_Oil">#REF!</definedName>
    <definedName name="Rajiv_Special_Lookup" localSheetId="0">#REF!</definedName>
    <definedName name="Rajiv_Special_Lookup">#REF!</definedName>
    <definedName name="Rank" localSheetId="0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>'[63]Mapping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>[51]mar!#REF!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 localSheetId="0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[35]Contract_Details!$A$2:$A$74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 localSheetId="0">#REF!</definedName>
    <definedName name="Shell_After_Tax_Cash_Flow">#REF!</definedName>
    <definedName name="Shell_Before_Tax_Cash_Flow" localSheetId="0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rating_Income" localSheetId="0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[64]source!$A$1:$M$833</definedName>
    <definedName name="Start" localSheetId="0">#REF!</definedName>
    <definedName name="Start">#REF!</definedName>
    <definedName name="Start_date" localSheetId="0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'[35]BASE DATA'!#REF!</definedName>
    <definedName name="SUPPLIERS">'[35]BASE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Swamp" localSheetId="0">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[65]Full_Year!#REF!</definedName>
    <definedName name="TEST16">[65]Full_Year!#REF!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>#REF!</definedName>
    <definedName name="V_2" localSheetId="0">#REF!</definedName>
    <definedName name="V_2">#REF!</definedName>
    <definedName name="V_3" localSheetId="0">#REF!</definedName>
    <definedName name="V_3">#REF!</definedName>
    <definedName name="V_4" localSheetId="0">#REF!</definedName>
    <definedName name="V_4">#REF!</definedName>
    <definedName name="V_411_01_Sales_Oil_Vol" localSheetId="0">#REF!</definedName>
    <definedName name="V_411_01_Sales_Oil_Vol">#REF!</definedName>
    <definedName name="V_411_02_Sales_Gas_Vol" localSheetId="0">#REF!</definedName>
    <definedName name="V_411_02_Sales_Gas_Vol">#REF!</definedName>
    <definedName name="V_411_03_Sales_NGL_Cond_Vol" localSheetId="0">#REF!</definedName>
    <definedName name="V_411_03_Sales_NGL_Cond_Vol">#REF!</definedName>
    <definedName name="V_411_Sales_BOE_Vol" localSheetId="0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[38]SetUp!$I$1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 localSheetId="0">#REF!</definedName>
    <definedName name="YTD">#REF!</definedName>
    <definedName name="YTDadj">'[69]Shell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12" i="2" l="1"/>
  <c r="P12" i="2" l="1"/>
  <c r="L12" i="2"/>
  <c r="B8" i="2"/>
  <c r="B9" i="2" s="1"/>
  <c r="B13" i="2" s="1"/>
  <c r="P7" i="2"/>
  <c r="P8" i="2" s="1"/>
  <c r="L7" i="2"/>
  <c r="L8" i="2" s="1"/>
  <c r="L9" i="2" s="1"/>
  <c r="I7" i="2"/>
  <c r="I8" i="2" s="1"/>
  <c r="H7" i="2"/>
  <c r="H8" i="2" s="1"/>
  <c r="G7" i="2"/>
  <c r="G8" i="2" s="1"/>
  <c r="F7" i="2"/>
  <c r="F8" i="2" s="1"/>
  <c r="F9" i="2" s="1"/>
  <c r="F13" i="2" s="1"/>
  <c r="E7" i="2"/>
  <c r="E8" i="2" s="1"/>
  <c r="D7" i="2"/>
  <c r="D8" i="2" s="1"/>
  <c r="C7" i="2"/>
  <c r="C8" i="2" s="1"/>
  <c r="B7" i="2"/>
  <c r="R4" i="2"/>
  <c r="M3" i="2"/>
  <c r="J2" i="2"/>
  <c r="L13" i="2" l="1"/>
  <c r="L14" i="2" s="1"/>
  <c r="L16" i="2" s="1"/>
  <c r="L18" i="2" s="1"/>
  <c r="C9" i="2"/>
  <c r="C13" i="2" s="1"/>
  <c r="G9" i="2"/>
  <c r="G13" i="2" s="1"/>
  <c r="P13" i="2"/>
  <c r="P9" i="2"/>
  <c r="D9" i="2"/>
  <c r="D13" i="2" s="1"/>
  <c r="H9" i="2"/>
  <c r="H13" i="2" s="1"/>
  <c r="B14" i="2"/>
  <c r="B16" i="2" s="1"/>
  <c r="E13" i="2"/>
  <c r="F16" i="2"/>
  <c r="F14" i="2"/>
  <c r="E9" i="2"/>
  <c r="I9" i="2"/>
  <c r="I13" i="2" s="1"/>
  <c r="L19" i="2" l="1"/>
  <c r="I14" i="2"/>
  <c r="I16" i="2" s="1"/>
  <c r="I18" i="2" s="1"/>
  <c r="H14" i="2"/>
  <c r="H16" i="2"/>
  <c r="G14" i="2"/>
  <c r="G16" i="2" s="1"/>
  <c r="D14" i="2"/>
  <c r="D16" i="2" s="1"/>
  <c r="C14" i="2"/>
  <c r="C16" i="2" s="1"/>
  <c r="E14" i="2"/>
  <c r="E16" i="2" s="1"/>
  <c r="P14" i="2"/>
  <c r="P16" i="2" s="1"/>
  <c r="P18" i="2" s="1"/>
  <c r="I19" i="2" l="1"/>
  <c r="P21" i="2"/>
</calcChain>
</file>

<file path=xl/sharedStrings.xml><?xml version="1.0" encoding="utf-8"?>
<sst xmlns="http://schemas.openxmlformats.org/spreadsheetml/2006/main" count="58" uniqueCount="38">
  <si>
    <t>OIL</t>
  </si>
  <si>
    <t xml:space="preserve">Export Gas 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</si>
  <si>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</si>
  <si>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</si>
  <si>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</si>
  <si>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</si>
  <si>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</si>
  <si>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</si>
  <si>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</si>
  <si>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</si>
  <si>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</si>
  <si>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</si>
  <si>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</si>
  <si>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</si>
  <si>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</si>
  <si>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</si>
  <si>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</si>
  <si>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</si>
  <si>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</si>
  <si>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</si>
  <si>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</si>
  <si>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</si>
  <si>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</si>
  <si>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</si>
  <si>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</si>
  <si>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</si>
  <si>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</si>
  <si>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</si>
  <si>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</si>
  <si>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</si>
  <si>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</si>
  <si>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</si>
  <si>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</si>
  <si>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</si>
  <si>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</si>
  <si>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</si>
  <si>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</si>
  <si>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10% Incremental Oil based on 2017 Actuals for Soku FS + GP + Belema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</si>
</sst>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164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43" fontId="0" fillId="0" borderId="0" xfId="1" applyFont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0" fontId="0" fillId="0" borderId="0" xfId="0" applyFill="1"/>
    <xf numFmtId="168" fontId="3" fillId="5" borderId="0" xfId="2" applyNumberFormat="1" applyFont="1" applyFill="1" applyBorder="1"/>
    <xf numFmtId="164" fontId="5" fillId="0" borderId="0" xfId="3" applyNumberFormat="1" applyFont="1"/>
    <xf numFmtId="0" fontId="3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164" fontId="0" fillId="0" borderId="0" xfId="0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4" applyNumberFormat="1" applyFont="1"/>
    <xf numFmtId="43" fontId="3" fillId="0" borderId="0" xfId="0" applyNumberFormat="1" applyFont="1"/>
    <xf numFmtId="43" fontId="0" fillId="0" borderId="0" xfId="1" applyFont="1" applyFill="1"/>
  </cellXfs>
  <cellStyles count="5">
    <cellStyle name="Comma" xfId="1" builtinId="3"/>
    <cellStyle name="Comma 10 23" xfId="4"/>
    <cellStyle name="Comma 10 6" xfId="2"/>
    <cellStyle name="Comm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" Type="http://schemas.openxmlformats.org/officeDocument/2006/relationships/externalLink" Target="externalLinks/externalLink6.xml"/><Relationship Id="rId71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/>
      <sheetData sheetId="76"/>
      <sheetData sheetId="77">
        <row r="12">
          <cell r="F12">
            <v>5.61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zoomScale="85" zoomScaleNormal="85" workbookViewId="0">
      <selection activeCell="L2" sqref="L2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66.42578125" bestFit="1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20" max="20" width="13.28515625" bestFit="1" customWidth="1"/>
  </cols>
  <sheetData>
    <row r="1" spans="1:20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20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2018</v>
      </c>
      <c r="J2" s="4">
        <f>I6*1000</f>
        <v>1665.73204712147</v>
      </c>
      <c r="K2" s="2" t="s">
        <v>1</v>
      </c>
      <c r="L2" s="3">
        <v>2018</v>
      </c>
      <c r="O2" s="2" t="s">
        <v>2</v>
      </c>
      <c r="P2" s="3">
        <v>2017</v>
      </c>
    </row>
    <row r="3" spans="1:20" x14ac:dyDescent="0.25">
      <c r="A3" s="5" t="s">
        <v>3</v>
      </c>
      <c r="K3" s="5" t="s">
        <v>4</v>
      </c>
      <c r="M3" s="4">
        <f>L6*1000</f>
        <v>0</v>
      </c>
      <c r="O3" s="5" t="s">
        <v>3</v>
      </c>
    </row>
    <row r="4" spans="1:20" x14ac:dyDescent="0.25">
      <c r="A4" s="6" t="s">
        <v>5</v>
      </c>
      <c r="B4" s="7"/>
      <c r="C4" s="7"/>
      <c r="D4" s="7"/>
      <c r="E4" s="7"/>
      <c r="F4" s="7"/>
      <c r="G4" s="7"/>
      <c r="H4" s="7"/>
      <c r="I4" s="7">
        <v>51.432421155277659</v>
      </c>
      <c r="J4" t="s">
        <v>6</v>
      </c>
      <c r="K4" s="6" t="s">
        <v>7</v>
      </c>
      <c r="L4" s="8">
        <v>1.17</v>
      </c>
      <c r="M4" t="s">
        <v>6</v>
      </c>
      <c r="O4" s="6" t="s">
        <v>5</v>
      </c>
      <c r="P4" s="9">
        <v>0</v>
      </c>
      <c r="R4" s="4">
        <f>P6*1000</f>
        <v>0</v>
      </c>
    </row>
    <row r="5" spans="1:20" x14ac:dyDescent="0.25">
      <c r="A5" s="6" t="s">
        <v>8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8</v>
      </c>
      <c r="L5" s="10">
        <v>365</v>
      </c>
      <c r="O5" s="6" t="s">
        <v>8</v>
      </c>
      <c r="P5" s="10">
        <v>0</v>
      </c>
    </row>
    <row r="6" spans="1:20" x14ac:dyDescent="0.25">
      <c r="A6" s="6" t="s">
        <v>9</v>
      </c>
      <c r="B6" s="11"/>
      <c r="C6" s="11"/>
      <c r="D6" s="11"/>
      <c r="E6" s="11"/>
      <c r="F6" s="11"/>
      <c r="G6" s="11"/>
      <c r="H6" s="11"/>
      <c r="I6" s="12">
        <f>1665.73204712147/1000</f>
        <v>1.66573204712147</v>
      </c>
      <c r="J6" t="s">
        <v>37</v>
      </c>
      <c r="K6" s="6" t="s">
        <v>10</v>
      </c>
      <c r="L6" s="12">
        <v>0</v>
      </c>
      <c r="M6" t="s">
        <v>11</v>
      </c>
      <c r="O6" s="6" t="s">
        <v>9</v>
      </c>
      <c r="P6" s="13">
        <v>0</v>
      </c>
    </row>
    <row r="7" spans="1:20" x14ac:dyDescent="0.25">
      <c r="A7" s="6" t="s">
        <v>12</v>
      </c>
      <c r="B7" s="14">
        <f t="shared" ref="B7:I7" si="0">B6*B5*1000</f>
        <v>0</v>
      </c>
      <c r="C7" s="14">
        <f t="shared" si="0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607992.1971993366</v>
      </c>
      <c r="K7" s="6" t="s">
        <v>13</v>
      </c>
      <c r="L7" s="14">
        <f>L6*L5*1000</f>
        <v>0</v>
      </c>
      <c r="O7" s="6" t="s">
        <v>14</v>
      </c>
      <c r="P7" s="14">
        <f t="shared" ref="P7" si="1">P6*P5*1000</f>
        <v>0</v>
      </c>
    </row>
    <row r="8" spans="1:20" ht="15.75" thickBot="1" x14ac:dyDescent="0.3">
      <c r="A8" s="6" t="s">
        <v>15</v>
      </c>
      <c r="B8" s="15">
        <f t="shared" ref="B8:I8" si="2">+B7*B4</f>
        <v>0</v>
      </c>
      <c r="C8" s="15">
        <f t="shared" si="2"/>
        <v>0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6">
        <f t="shared" si="2"/>
        <v>31270510.745478906</v>
      </c>
      <c r="K8" s="6" t="s">
        <v>16</v>
      </c>
      <c r="L8" s="16">
        <f>+L7*L4</f>
        <v>0</v>
      </c>
      <c r="O8" s="6" t="s">
        <v>17</v>
      </c>
      <c r="P8" s="16">
        <f>+P7*P4*5.8</f>
        <v>0</v>
      </c>
    </row>
    <row r="9" spans="1:20" ht="15.75" thickTop="1" x14ac:dyDescent="0.25">
      <c r="A9" s="6" t="s">
        <v>18</v>
      </c>
      <c r="B9" s="17">
        <f t="shared" ref="B9:H9" si="3">-B8*0.2</f>
        <v>0</v>
      </c>
      <c r="C9" s="17">
        <f t="shared" si="3"/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8">
        <f t="shared" si="3"/>
        <v>0</v>
      </c>
      <c r="I9" s="19">
        <f>-I8*0.2</f>
        <v>-6254102.1490957811</v>
      </c>
      <c r="J9" t="s">
        <v>19</v>
      </c>
      <c r="K9" s="6" t="s">
        <v>20</v>
      </c>
      <c r="L9" s="19">
        <f>-L8*0.07</f>
        <v>0</v>
      </c>
      <c r="M9" t="s">
        <v>21</v>
      </c>
      <c r="O9" s="6" t="s">
        <v>18</v>
      </c>
      <c r="P9" s="19">
        <f>-P8*0.07</f>
        <v>0</v>
      </c>
      <c r="T9" s="20"/>
    </row>
    <row r="10" spans="1:20" x14ac:dyDescent="0.25">
      <c r="A10" s="6" t="s">
        <v>22</v>
      </c>
      <c r="B10" s="17"/>
      <c r="C10" s="17"/>
      <c r="D10" s="17"/>
      <c r="E10" s="17"/>
      <c r="F10" s="17"/>
      <c r="G10" s="17"/>
      <c r="H10" s="18"/>
      <c r="I10" s="17">
        <v>-180000</v>
      </c>
      <c r="K10" s="6" t="s">
        <v>22</v>
      </c>
      <c r="L10" s="17">
        <v>0</v>
      </c>
      <c r="O10" s="6" t="s">
        <v>23</v>
      </c>
      <c r="P10" s="17"/>
    </row>
    <row r="11" spans="1:20" x14ac:dyDescent="0.25">
      <c r="A11" s="6" t="s">
        <v>24</v>
      </c>
      <c r="B11" s="17"/>
      <c r="C11" s="17"/>
      <c r="D11" s="17"/>
      <c r="E11" s="17"/>
      <c r="F11" s="17"/>
      <c r="G11" s="17"/>
      <c r="H11" s="18"/>
      <c r="I11" s="17"/>
      <c r="K11" s="6" t="s">
        <v>24</v>
      </c>
      <c r="L11" s="17"/>
      <c r="O11" s="6" t="s">
        <v>24</v>
      </c>
      <c r="P11" s="17"/>
    </row>
    <row r="12" spans="1:20" x14ac:dyDescent="0.25">
      <c r="A12" s="6" t="s">
        <v>25</v>
      </c>
      <c r="B12" s="17"/>
      <c r="C12" s="17"/>
      <c r="D12" s="17"/>
      <c r="E12" s="17"/>
      <c r="F12" s="17"/>
      <c r="G12" s="17"/>
      <c r="H12" s="18"/>
      <c r="I12" s="17">
        <f>-I6*I5*4196.3</f>
        <v>-2551317.6571075763</v>
      </c>
      <c r="J12" t="s">
        <v>26</v>
      </c>
      <c r="K12" s="6" t="s">
        <v>25</v>
      </c>
      <c r="L12" s="17">
        <f>-L6*L5*(2706/5.8)</f>
        <v>0</v>
      </c>
      <c r="M12" t="s">
        <v>27</v>
      </c>
      <c r="O12" s="6" t="s">
        <v>25</v>
      </c>
      <c r="P12" s="17">
        <f>-P6*P5*2706</f>
        <v>0</v>
      </c>
    </row>
    <row r="13" spans="1:20" x14ac:dyDescent="0.25">
      <c r="A13" s="6" t="s">
        <v>28</v>
      </c>
      <c r="B13" s="21">
        <f t="shared" ref="B13:H13" si="4">+B8+B9</f>
        <v>0</v>
      </c>
      <c r="C13" s="21">
        <f t="shared" si="4"/>
        <v>0</v>
      </c>
      <c r="D13" s="21">
        <f t="shared" si="4"/>
        <v>0</v>
      </c>
      <c r="E13" s="21">
        <f t="shared" si="4"/>
        <v>0</v>
      </c>
      <c r="F13" s="21">
        <f t="shared" si="4"/>
        <v>0</v>
      </c>
      <c r="G13" s="21">
        <f t="shared" si="4"/>
        <v>0</v>
      </c>
      <c r="H13" s="22">
        <f t="shared" si="4"/>
        <v>0</v>
      </c>
      <c r="I13" s="21">
        <f>+I8+I9+I10+I11+I12</f>
        <v>22285090.939275548</v>
      </c>
      <c r="K13" s="6" t="s">
        <v>28</v>
      </c>
      <c r="L13" s="21">
        <f>+L8+L9+L10+L11+L12</f>
        <v>0</v>
      </c>
      <c r="O13" s="6" t="s">
        <v>28</v>
      </c>
      <c r="P13" s="21">
        <f>+P8+P9+P10+P11+P12</f>
        <v>0</v>
      </c>
    </row>
    <row r="14" spans="1:20" x14ac:dyDescent="0.25">
      <c r="A14" s="6" t="s">
        <v>29</v>
      </c>
      <c r="B14" s="17">
        <f t="shared" ref="B14:I14" si="5">-B13*0.85</f>
        <v>0</v>
      </c>
      <c r="C14" s="17">
        <f t="shared" si="5"/>
        <v>0</v>
      </c>
      <c r="D14" s="17">
        <f t="shared" si="5"/>
        <v>0</v>
      </c>
      <c r="E14" s="17">
        <f t="shared" si="5"/>
        <v>0</v>
      </c>
      <c r="F14" s="17">
        <f t="shared" si="5"/>
        <v>0</v>
      </c>
      <c r="G14" s="17">
        <f t="shared" si="5"/>
        <v>0</v>
      </c>
      <c r="H14" s="18">
        <f t="shared" si="5"/>
        <v>0</v>
      </c>
      <c r="I14" s="17">
        <f t="shared" si="5"/>
        <v>-18942327.298384216</v>
      </c>
      <c r="J14" t="s">
        <v>30</v>
      </c>
      <c r="K14" s="6" t="s">
        <v>29</v>
      </c>
      <c r="L14" s="17">
        <f>-L13*0.3</f>
        <v>0</v>
      </c>
      <c r="M14" t="s">
        <v>31</v>
      </c>
      <c r="O14" s="6" t="s">
        <v>29</v>
      </c>
      <c r="P14" s="17">
        <f>-P13*0.3</f>
        <v>0</v>
      </c>
    </row>
    <row r="15" spans="1:20" x14ac:dyDescent="0.25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5"/>
      <c r="O15" s="23"/>
      <c r="P15" s="25"/>
    </row>
    <row r="16" spans="1:20" ht="15.75" thickBot="1" x14ac:dyDescent="0.3">
      <c r="A16" s="26" t="s">
        <v>32</v>
      </c>
      <c r="B16" s="27">
        <f t="shared" ref="B16:I16" si="6">+B13+B14</f>
        <v>0</v>
      </c>
      <c r="C16" s="27">
        <f t="shared" si="6"/>
        <v>0</v>
      </c>
      <c r="D16" s="27">
        <f t="shared" si="6"/>
        <v>0</v>
      </c>
      <c r="E16" s="27">
        <f t="shared" si="6"/>
        <v>0</v>
      </c>
      <c r="F16" s="27">
        <f t="shared" si="6"/>
        <v>0</v>
      </c>
      <c r="G16" s="27">
        <f t="shared" si="6"/>
        <v>0</v>
      </c>
      <c r="H16" s="27">
        <f t="shared" si="6"/>
        <v>0</v>
      </c>
      <c r="I16" s="15">
        <f t="shared" si="6"/>
        <v>3342763.6408913322</v>
      </c>
      <c r="K16" s="26" t="s">
        <v>32</v>
      </c>
      <c r="L16" s="15">
        <f t="shared" ref="L16" si="7">+L13+L14</f>
        <v>0</v>
      </c>
      <c r="O16" s="26" t="s">
        <v>32</v>
      </c>
      <c r="P16" s="15">
        <f t="shared" ref="P16" si="8">+P13+P14</f>
        <v>0</v>
      </c>
    </row>
    <row r="17" spans="1:17" ht="15.75" thickTop="1" x14ac:dyDescent="0.25"/>
    <row r="18" spans="1:17" ht="15.75" thickBot="1" x14ac:dyDescent="0.3">
      <c r="A18" t="s">
        <v>33</v>
      </c>
      <c r="I18" s="28">
        <f>I16-I12</f>
        <v>5894081.2979989089</v>
      </c>
      <c r="K18" t="s">
        <v>34</v>
      </c>
      <c r="L18" s="28">
        <f>L16-L12</f>
        <v>0</v>
      </c>
      <c r="O18" t="s">
        <v>34</v>
      </c>
      <c r="P18" s="28">
        <f>P16-P12</f>
        <v>0</v>
      </c>
      <c r="Q18" t="s">
        <v>35</v>
      </c>
    </row>
    <row r="19" spans="1:17" ht="15.75" thickTop="1" x14ac:dyDescent="0.25">
      <c r="A19" t="s">
        <v>36</v>
      </c>
      <c r="I19" s="44">
        <f>I18*0.3</f>
        <v>1768224.3893996726</v>
      </c>
      <c r="K19" t="s">
        <v>36</v>
      </c>
      <c r="L19" s="44">
        <f>L18*0.3</f>
        <v>0</v>
      </c>
    </row>
    <row r="21" spans="1:17" x14ac:dyDescent="0.25">
      <c r="A21" s="29"/>
      <c r="B21" s="30"/>
      <c r="C21" s="30"/>
      <c r="D21" s="30"/>
      <c r="E21" s="30"/>
      <c r="F21" s="30"/>
      <c r="G21" s="30"/>
      <c r="H21" s="30"/>
      <c r="I21" s="31"/>
      <c r="L21" s="31"/>
      <c r="P21" s="31">
        <f>P18*10/3</f>
        <v>0</v>
      </c>
    </row>
    <row r="22" spans="1:17" x14ac:dyDescent="0.25">
      <c r="A22" s="29"/>
      <c r="B22" s="29">
        <v>2014</v>
      </c>
      <c r="C22" s="29"/>
      <c r="D22" s="29"/>
      <c r="E22" s="29"/>
      <c r="F22" s="29"/>
      <c r="G22" s="29"/>
      <c r="H22" s="29"/>
      <c r="I22" s="29"/>
    </row>
    <row r="23" spans="1:17" s="29" customFormat="1" x14ac:dyDescent="0.25">
      <c r="B23" s="29">
        <v>2015</v>
      </c>
      <c r="I23" s="45"/>
      <c r="J23"/>
      <c r="K23"/>
      <c r="O23"/>
    </row>
    <row r="24" spans="1:17" s="29" customFormat="1" x14ac:dyDescent="0.25">
      <c r="A24" s="32"/>
      <c r="J24"/>
      <c r="K24" s="33"/>
      <c r="O24"/>
      <c r="P24" s="34"/>
    </row>
    <row r="25" spans="1:17" s="29" customFormat="1" x14ac:dyDescent="0.25">
      <c r="I25" s="35"/>
      <c r="J25" s="36"/>
      <c r="K25" s="37"/>
      <c r="L25" s="38"/>
      <c r="O25"/>
    </row>
    <row r="26" spans="1:17" s="29" customFormat="1" x14ac:dyDescent="0.25">
      <c r="I26" s="34"/>
      <c r="J26" s="4"/>
      <c r="K26" s="39"/>
      <c r="O26"/>
    </row>
    <row r="27" spans="1:17" s="29" customFormat="1" x14ac:dyDescent="0.25">
      <c r="I27" s="35"/>
      <c r="J27" s="4"/>
      <c r="K27" s="39"/>
      <c r="O27"/>
    </row>
    <row r="28" spans="1:17" s="29" customFormat="1" x14ac:dyDescent="0.25">
      <c r="I28" s="34"/>
      <c r="J28"/>
      <c r="K28"/>
      <c r="O28"/>
    </row>
    <row r="29" spans="1:17" s="29" customFormat="1" x14ac:dyDescent="0.25">
      <c r="J29" s="40"/>
      <c r="K29"/>
      <c r="O29"/>
    </row>
    <row r="30" spans="1:17" s="29" customFormat="1" x14ac:dyDescent="0.25">
      <c r="J30"/>
      <c r="K30"/>
      <c r="O30"/>
    </row>
    <row r="31" spans="1:17" s="29" customFormat="1" x14ac:dyDescent="0.25">
      <c r="I31" s="35"/>
      <c r="J31" s="41"/>
      <c r="K31" s="36"/>
      <c r="L31" s="35"/>
      <c r="M31" s="42"/>
      <c r="O31"/>
    </row>
    <row r="32" spans="1:17" s="29" customFormat="1" x14ac:dyDescent="0.25">
      <c r="I32" s="35"/>
      <c r="J32" s="40"/>
      <c r="K32" s="36"/>
      <c r="L32" s="35"/>
      <c r="M32" s="42"/>
      <c r="O32"/>
    </row>
    <row r="33" spans="1:15" s="29" customFormat="1" x14ac:dyDescent="0.25">
      <c r="I33" s="43"/>
      <c r="J33" s="43"/>
      <c r="K33" s="36"/>
      <c r="L33" s="35"/>
      <c r="M33" s="42"/>
      <c r="O33"/>
    </row>
    <row r="34" spans="1:15" s="29" customFormat="1" x14ac:dyDescent="0.25">
      <c r="I34" s="34"/>
      <c r="J34" s="34"/>
      <c r="K34" s="34"/>
      <c r="L34" s="34"/>
      <c r="M34" s="42"/>
      <c r="O34"/>
    </row>
    <row r="35" spans="1:15" s="29" customFormat="1" x14ac:dyDescent="0.25">
      <c r="J35"/>
      <c r="K35"/>
      <c r="O35"/>
    </row>
    <row r="36" spans="1:15" s="29" customFormat="1" x14ac:dyDescent="0.25">
      <c r="J36"/>
      <c r="K36"/>
      <c r="O36"/>
    </row>
    <row r="37" spans="1:15" s="29" customFormat="1" x14ac:dyDescent="0.25">
      <c r="J37"/>
      <c r="K37"/>
      <c r="O37"/>
    </row>
    <row r="38" spans="1:15" s="29" customFormat="1" x14ac:dyDescent="0.25">
      <c r="J38"/>
      <c r="K38"/>
      <c r="O38"/>
    </row>
    <row r="39" spans="1:15" s="29" customFormat="1" x14ac:dyDescent="0.25">
      <c r="J39"/>
      <c r="K39"/>
      <c r="O39"/>
    </row>
    <row r="40" spans="1:15" s="29" customFormat="1" x14ac:dyDescent="0.25">
      <c r="J40"/>
      <c r="K40"/>
      <c r="O40"/>
    </row>
    <row r="41" spans="1:15" s="29" customFormat="1" x14ac:dyDescent="0.25">
      <c r="J41"/>
      <c r="K41"/>
      <c r="O41"/>
    </row>
    <row r="42" spans="1:15" s="29" customFormat="1" x14ac:dyDescent="0.25">
      <c r="J42"/>
      <c r="K42"/>
      <c r="O42"/>
    </row>
    <row r="43" spans="1:15" s="29" customFormat="1" x14ac:dyDescent="0.25">
      <c r="J43"/>
      <c r="K43"/>
      <c r="O43"/>
    </row>
    <row r="44" spans="1:15" s="29" customFormat="1" x14ac:dyDescent="0.25">
      <c r="J44"/>
      <c r="K44"/>
      <c r="O44"/>
    </row>
    <row r="45" spans="1:15" s="29" customFormat="1" x14ac:dyDescent="0.25">
      <c r="J45"/>
      <c r="K45"/>
      <c r="O45"/>
    </row>
    <row r="46" spans="1:15" s="29" customFormat="1" x14ac:dyDescent="0.25">
      <c r="J46"/>
      <c r="K46"/>
      <c r="O46"/>
    </row>
    <row r="47" spans="1:15" s="29" customFormat="1" x14ac:dyDescent="0.25">
      <c r="J47"/>
      <c r="K47"/>
      <c r="O47"/>
    </row>
    <row r="48" spans="1:15" x14ac:dyDescent="0.25">
      <c r="A48" s="29"/>
      <c r="B48" s="29"/>
      <c r="C48" s="29"/>
      <c r="D48" s="29"/>
      <c r="E48" s="29"/>
      <c r="F48" s="29"/>
      <c r="G48" s="29"/>
      <c r="H48" s="29"/>
      <c r="I48" s="29"/>
    </row>
    <row r="49" spans="1:15" s="29" customFormat="1" x14ac:dyDescent="0.25">
      <c r="J49"/>
      <c r="K49"/>
      <c r="O49"/>
    </row>
    <row r="50" spans="1:15" x14ac:dyDescent="0.25">
      <c r="A50" s="29"/>
      <c r="B50" s="29"/>
      <c r="C50" s="29"/>
      <c r="D50" s="29"/>
      <c r="E50" s="29"/>
      <c r="F50" s="29"/>
      <c r="G50" s="29"/>
      <c r="H50" s="29"/>
      <c r="I50" s="29"/>
    </row>
    <row r="51" spans="1:15" x14ac:dyDescent="0.25">
      <c r="A51" s="29"/>
      <c r="B51" s="29"/>
      <c r="C51" s="29"/>
      <c r="D51" s="29"/>
      <c r="E51" s="29"/>
      <c r="F51" s="29"/>
      <c r="G51" s="29"/>
      <c r="H51" s="29"/>
      <c r="I51" s="29"/>
    </row>
    <row r="52" spans="1:15" x14ac:dyDescent="0.25">
      <c r="A52" s="29"/>
      <c r="B52" s="29"/>
      <c r="C52" s="29"/>
      <c r="D52" s="29"/>
      <c r="E52" s="29"/>
      <c r="F52" s="29"/>
      <c r="G52" s="29"/>
      <c r="H52" s="29"/>
      <c r="I52" s="29"/>
    </row>
    <row r="53" spans="1:15" x14ac:dyDescent="0.25">
      <c r="A53" s="29"/>
      <c r="B53" s="29"/>
      <c r="C53" s="29"/>
      <c r="D53" s="29"/>
      <c r="E53" s="29"/>
      <c r="F53" s="29"/>
      <c r="G53" s="29"/>
      <c r="H53" s="29"/>
      <c r="I53" s="29"/>
    </row>
    <row r="54" spans="1:15" x14ac:dyDescent="0.25">
      <c r="A54" s="29"/>
      <c r="B54" s="29"/>
      <c r="C54" s="29"/>
      <c r="D54" s="29"/>
      <c r="E54" s="29"/>
      <c r="F54" s="29"/>
      <c r="G54" s="29"/>
      <c r="H54" s="29"/>
      <c r="I54" s="29"/>
    </row>
    <row r="55" spans="1:15" x14ac:dyDescent="0.25">
      <c r="A55" s="29"/>
      <c r="B55" s="29"/>
      <c r="C55" s="29"/>
      <c r="D55" s="29"/>
      <c r="E55" s="29"/>
      <c r="F55" s="29"/>
      <c r="G55" s="29"/>
      <c r="H55" s="29"/>
      <c r="I55" s="29"/>
    </row>
    <row r="56" spans="1:15" x14ac:dyDescent="0.25">
      <c r="A56" s="29"/>
      <c r="B56" s="29"/>
      <c r="C56" s="29"/>
      <c r="D56" s="29"/>
      <c r="E56" s="29"/>
      <c r="F56" s="29"/>
      <c r="G56" s="29"/>
      <c r="H56" s="29"/>
      <c r="I56" s="29"/>
    </row>
    <row r="57" spans="1:15" x14ac:dyDescent="0.25">
      <c r="A57" s="29"/>
      <c r="B57" s="29"/>
      <c r="C57" s="29"/>
      <c r="D57" s="29"/>
      <c r="E57" s="29"/>
      <c r="F57" s="29"/>
      <c r="G57" s="29"/>
      <c r="H57" s="29"/>
      <c r="I57" s="29"/>
    </row>
    <row r="58" spans="1:15" x14ac:dyDescent="0.25">
      <c r="A58" s="29"/>
      <c r="B58" s="29"/>
      <c r="C58" s="29"/>
      <c r="D58" s="29"/>
      <c r="E58" s="29"/>
      <c r="F58" s="29"/>
      <c r="G58" s="29"/>
      <c r="H58" s="29"/>
      <c r="I58" s="29"/>
    </row>
    <row r="59" spans="1:15" x14ac:dyDescent="0.25">
      <c r="A59" s="29"/>
      <c r="B59" s="29"/>
      <c r="C59" s="29"/>
      <c r="D59" s="29"/>
      <c r="E59" s="29"/>
      <c r="F59" s="29"/>
      <c r="G59" s="29"/>
      <c r="H59" s="29"/>
      <c r="I59" s="29"/>
    </row>
    <row r="60" spans="1:15" x14ac:dyDescent="0.25">
      <c r="A60" s="29"/>
      <c r="B60" s="29"/>
      <c r="C60" s="29"/>
      <c r="D60" s="29"/>
      <c r="E60" s="29"/>
      <c r="F60" s="29"/>
      <c r="G60" s="29"/>
      <c r="H60" s="29"/>
      <c r="I60" s="29"/>
    </row>
    <row r="61" spans="1:15" x14ac:dyDescent="0.25">
      <c r="A61" s="29"/>
      <c r="B61" s="29"/>
      <c r="C61" s="29"/>
      <c r="D61" s="29"/>
      <c r="E61" s="29"/>
      <c r="F61" s="29"/>
      <c r="G61" s="29"/>
      <c r="H61" s="29"/>
      <c r="I61" s="29"/>
    </row>
    <row r="62" spans="1:15" x14ac:dyDescent="0.25">
      <c r="A62" s="29"/>
      <c r="B62" s="29"/>
      <c r="C62" s="29"/>
      <c r="D62" s="29"/>
      <c r="E62" s="29"/>
      <c r="F62" s="29"/>
      <c r="G62" s="29"/>
      <c r="H62" s="29"/>
      <c r="I62" s="29"/>
    </row>
    <row r="63" spans="1:15" x14ac:dyDescent="0.25">
      <c r="A63" s="29"/>
      <c r="B63" s="29"/>
      <c r="C63" s="29"/>
      <c r="D63" s="29"/>
      <c r="E63" s="29"/>
      <c r="F63" s="29"/>
      <c r="G63" s="29"/>
      <c r="H63" s="29"/>
      <c r="I63" s="29"/>
    </row>
    <row r="64" spans="1:15" x14ac:dyDescent="0.25">
      <c r="A64" s="29"/>
      <c r="B64" s="29"/>
      <c r="C64" s="29"/>
      <c r="D64" s="29"/>
      <c r="E64" s="29"/>
      <c r="F64" s="29"/>
      <c r="G64" s="29"/>
      <c r="H64" s="29"/>
      <c r="I64" s="29"/>
    </row>
    <row r="65" spans="1:9" x14ac:dyDescent="0.25">
      <c r="A65" s="29"/>
      <c r="B65" s="29"/>
      <c r="C65" s="29"/>
      <c r="D65" s="29"/>
      <c r="E65" s="29"/>
      <c r="F65" s="29"/>
      <c r="G65" s="29"/>
      <c r="H65" s="29"/>
      <c r="I65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John.Azubuike</cp:lastModifiedBy>
  <dcterms:created xsi:type="dcterms:W3CDTF">2017-03-15T02:43:18Z</dcterms:created>
  <dcterms:modified xsi:type="dcterms:W3CDTF">2018-02-01T13:04:11Z</dcterms:modified>
</cp:coreProperties>
</file>