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BDFD265F-EA59-4076-945D-4C026D2FCE12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Jun 2019 Production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[26]Indicators!#REF!</definedName>
    <definedName name="eerttn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[18]R8_fld!#REF!</definedName>
    <definedName name="EXP_APPR_TOT">[33]Sheet1!$D$55:$AZ$55</definedName>
    <definedName name="EXP_IIP">[18]R8_fld!#REF!</definedName>
    <definedName name="EXP_RES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>[18]R8_fld!#REF!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[26]Indicators!#REF!</definedName>
    <definedName name="GCT_ACCRUAL___DIRECTORATE" localSheetId="0">#REF!</definedName>
    <definedName name="GCT_ACCRUAL___DIRECTORATE">#REF!</definedName>
    <definedName name="gggg">[26]Indicators!#REF!</definedName>
    <definedName name="gghbdj">[26]Indicators!#REF!</definedName>
    <definedName name="gghfgad">[26]Indicators!#REF!</definedName>
    <definedName name="ghgadf">[26]Indicators!#REF!</definedName>
    <definedName name="ghj.dfkm">[26]Indicators!#REF!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>[26]Indicators!#REF!</definedName>
    <definedName name="gvhdcnggvzx">[26]Indicators!#REF!</definedName>
    <definedName name="gvjdbjnf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[26]Indicators!#REF!</definedName>
    <definedName name="hgfr">[26]Indicators!#REF!</definedName>
    <definedName name="hghhbjd">[26]Indicators!#REF!</definedName>
    <definedName name="hghvchbv">[26]Indicators!#REF!</definedName>
    <definedName name="hgtrt">#REF!</definedName>
    <definedName name="hhdsnkj">[26]Indicators!#REF!</definedName>
    <definedName name="hhhdfhv">[26]Indicators!#REF!</definedName>
    <definedName name="hhhh">[26]Indicators!#REF!</definedName>
    <definedName name="hhhhhh">[26]Indicators!#REF!</definedName>
    <definedName name="hhjdfjghd">[26]Indicators!#REF!</definedName>
    <definedName name="HIGH">[18]R8_fld!#REF!</definedName>
    <definedName name="HIGH_IIP">[18]R8_fld!#REF!</definedName>
    <definedName name="HIGH_RES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>[26]Indicators!#REF!</definedName>
    <definedName name="jkgxht">[26]Indicators!#REF!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[18]R8_fld!#REF!</definedName>
    <definedName name="LOW_IIP">[18]R8_fld!#REF!</definedName>
    <definedName name="LOW_RES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>[18]R8_fld!#REF!</definedName>
    <definedName name="MED_IIP">[18]R8_fld!#REF!</definedName>
    <definedName name="MED_RES">[18]R8_fld!#REF!</definedName>
    <definedName name="MED_URT">[18]R8_fld!#REF!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[26]Indicators!#REF!</definedName>
    <definedName name="mmm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>#REF!</definedName>
    <definedName name="nn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'[63]Ultimate Recovery and Reserves'!#REF!</definedName>
    <definedName name="OIL_REC_RES">'[63]Ultimate Recovery and Reserves'!#REF!</definedName>
    <definedName name="OIL_REC_URD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>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[26]Indicators!#REF!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[26]Indicators!#REF!</definedName>
    <definedName name="YTDadj">'[77]Shell Adj YTD'!$U$6:$AF$105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6" i="8" l="1"/>
  <c r="C5" i="8" l="1"/>
  <c r="C8" i="8" l="1"/>
  <c r="C8" i="1" s="1"/>
  <c r="C7" i="8"/>
  <c r="C23" i="1" l="1"/>
  <c r="J9" i="1" l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<sst xmlns="http://schemas.openxmlformats.org/spreadsheetml/2006/main" count="75" uniqueCount="43">
  <si>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</si>
  <si>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</si>
  <si>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</si>
  <si>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</si>
  <si>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</si>
  <si>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</si>
  <si>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</si>
  <si>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</si>
  <si>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</si>
  <si>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</si>
  <si>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</si>
  <si>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</si>
  <si>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</si>
  <si>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</si>
  <si>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</si>
  <si>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</si>
  <si>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</si>
  <si>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</si>
  <si>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</si>
  <si>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</si>
  <si>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</si>
  <si>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</si>
  <si>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</si>
  <si>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</si>
  <si>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</si>
  <si>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</si>
  <si>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</si>
  <si>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</si>
  <si>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</si>
  <si>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</si>
  <si>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</si>
  <si>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</si>
  <si>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</si>
  <si>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</si>
  <si>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</si>
  <si>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</si>
  <si>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NUNF1</t>
  </si>
  <si>
    <t>Net to Asset</t>
  </si>
  <si>
    <t>Plan</t>
  </si>
  <si>
    <t>Actual</t>
  </si>
  <si>
    <t>Inremental</t>
  </si>
  <si>
    <t>Pipeline Share</t>
  </si>
  <si>
    <t>IDS Cages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</si>
</sst>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0" fontId="6" fillId="0" borderId="0"/>
  </cellStyleXfs>
  <cellXfs count="32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  <xf numFmtId="0" fontId="0" fillId="0" borderId="7" xfId="0" applyBorder="1"/>
    <xf numFmtId="0" fontId="3" fillId="0" borderId="7" xfId="0" applyFont="1" applyBorder="1" applyAlignment="1">
      <alignment horizontal="left" indent="2"/>
    </xf>
    <xf numFmtId="0" fontId="3" fillId="0" borderId="7" xfId="0" applyFont="1" applyBorder="1"/>
    <xf numFmtId="3" fontId="0" fillId="0" borderId="7" xfId="0" applyNumberFormat="1" applyBorder="1"/>
    <xf numFmtId="3" fontId="3" fillId="0" borderId="7" xfId="0" applyNumberFormat="1" applyFont="1" applyBorder="1"/>
  </cellXfs>
  <cellStyles count="5">
    <cellStyle name="Comma 10 6" xfId="1" xr:uid="{52006BFE-9059-45E3-99D4-20161C221BFD}"/>
    <cellStyle name="Comma 2" xfId="2" xr:uid="{3F92C62A-CD5B-47EB-9B8B-455244283276}"/>
    <cellStyle name="Normal" xfId="0" builtinId="0"/>
    <cellStyle name="Normal 2" xfId="3" xr:uid="{2C54B063-4362-49D8-9655-229B2D03D0DF}"/>
    <cellStyle name="Normal 3" xfId="4" xr:uid="{4E7C6585-8671-43B5-8A5F-4FF71CDD15C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B32" sqref="B32"/>
    </sheetView>
  </sheetViews>
  <sheetFormatPr defaultRowHeight="15" x14ac:dyDescent="0.25"/>
  <cols>
    <col min="2" max="2" width="44.285156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v>30</v>
      </c>
      <c r="E7" s="7" t="s">
        <v>9</v>
      </c>
      <c r="F7" s="11">
        <v>30</v>
      </c>
      <c r="I7" s="7" t="s">
        <v>9</v>
      </c>
      <c r="J7" s="11">
        <v>30</v>
      </c>
    </row>
    <row r="8" spans="2:11" x14ac:dyDescent="0.25">
      <c r="B8" s="7" t="s">
        <v>10</v>
      </c>
      <c r="C8" s="26">
        <f>'Jun 2019 Production'!C8/30/1000</f>
        <v>3.6905668181015248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25">
      <c r="B9" s="7" t="s">
        <v>12</v>
      </c>
      <c r="C9" s="14">
        <f>C8*C7*1000</f>
        <v>110717.00454304574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25">
      <c r="B10" s="7" t="s">
        <v>14</v>
      </c>
      <c r="C10" s="16">
        <f t="shared" ref="C10" si="1">+C9*C6</f>
        <v>7334669.3999631507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25">
      <c r="B11" s="7" t="s">
        <v>15</v>
      </c>
      <c r="C11" s="18">
        <f t="shared" ref="C11" si="2">-C10*0.2</f>
        <v>-1466933.8799926303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2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2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25">
      <c r="B14" s="7" t="s">
        <v>21</v>
      </c>
      <c r="C14" s="17"/>
      <c r="E14" s="7" t="s">
        <v>21</v>
      </c>
      <c r="F14" s="17"/>
      <c r="I14" s="7" t="s">
        <v>21</v>
      </c>
      <c r="J14" s="17"/>
    </row>
    <row r="15" spans="2:11" x14ac:dyDescent="0.25">
      <c r="B15" s="7" t="s">
        <v>22</v>
      </c>
      <c r="C15" s="19">
        <f>+C10+C11+C12+C13+C14</f>
        <v>5867735.5199705204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25">
      <c r="B16" s="7" t="s">
        <v>23</v>
      </c>
      <c r="C16" s="17">
        <f>-C15*0.1275</f>
        <v>-748136.27879624139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2:11" x14ac:dyDescent="0.25">
      <c r="B17" s="20"/>
      <c r="C17" s="21"/>
      <c r="E17" s="20"/>
      <c r="F17" s="21"/>
      <c r="I17" s="20"/>
      <c r="J17" s="21"/>
    </row>
    <row r="18" spans="2:11" ht="15.75" thickBot="1" x14ac:dyDescent="0.3">
      <c r="B18" s="22" t="s">
        <v>25</v>
      </c>
      <c r="C18" s="15">
        <f t="shared" ref="C18" si="3">+C15+C16</f>
        <v>5119599.2411742788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2:11" ht="15.75" thickTop="1" x14ac:dyDescent="0.25"/>
    <row r="20" spans="2:11" ht="15.75" thickBot="1" x14ac:dyDescent="0.3">
      <c r="B20" t="s">
        <v>26</v>
      </c>
      <c r="C20" s="23">
        <f>C18-C14</f>
        <v>5119599.2411742788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2:11" ht="15.75" thickTop="1" x14ac:dyDescent="0.25"/>
    <row r="22" spans="2:11" x14ac:dyDescent="0.25">
      <c r="B22" s="5" t="s">
        <v>4</v>
      </c>
      <c r="C22" s="6"/>
    </row>
    <row r="23" spans="2:11" x14ac:dyDescent="0.25">
      <c r="B23" s="5" t="s">
        <v>28</v>
      </c>
      <c r="C23" s="6">
        <f>(-0.2*C22*0.1275)</f>
        <v>0</v>
      </c>
    </row>
    <row r="24" spans="2:11" x14ac:dyDescent="0.25">
      <c r="B24" t="s">
        <v>33</v>
      </c>
      <c r="C24" s="24">
        <f>C23+C22+C20</f>
        <v>5119599.2411742788</v>
      </c>
    </row>
    <row r="25" spans="2:11" x14ac:dyDescent="0.25">
      <c r="B25" t="s">
        <v>34</v>
      </c>
      <c r="C25" s="25">
        <f>C24*0.3</f>
        <v>1535879.7723522836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2:11" x14ac:dyDescent="0.25">
      <c r="B27" t="s">
        <v>32</v>
      </c>
      <c r="C27" s="4">
        <f>C25+F25+J25</f>
        <v>1535879.7723522836</v>
      </c>
    </row>
    <row r="29" spans="2:11" x14ac:dyDescent="0.25">
      <c r="C29" s="4"/>
    </row>
    <row r="30" spans="2:11" x14ac:dyDescent="0.25">
      <c r="C30" s="4"/>
    </row>
    <row r="31" spans="2:11" x14ac:dyDescent="0.25">
      <c r="C31" s="4"/>
    </row>
    <row r="34" spans="3:3" x14ac:dyDescent="0.25">
      <c r="C34" s="25"/>
    </row>
    <row r="35" spans="3:3" x14ac:dyDescent="0.25">
      <c r="C35" s="25"/>
    </row>
    <row r="36" spans="3:3" x14ac:dyDescent="0.25">
      <c r="C36" s="25"/>
    </row>
    <row r="37" spans="3:3" x14ac:dyDescent="0.25">
      <c r="C37" s="25"/>
    </row>
    <row r="38" spans="3:3" x14ac:dyDescent="0.25">
      <c r="C38" s="25"/>
    </row>
    <row r="39" spans="3:3" x14ac:dyDescent="0.25">
      <c r="C39" s="25"/>
    </row>
    <row r="40" spans="3:3" x14ac:dyDescent="0.25">
      <c r="C40" s="25"/>
    </row>
    <row r="45" spans="3:3" x14ac:dyDescent="0.25">
      <c r="C45" s="4"/>
    </row>
    <row r="46" spans="3:3" x14ac:dyDescent="0.2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1A481-5455-4277-B177-FA53E0FB6752}">
  <dimension ref="B1:C8"/>
  <sheetViews>
    <sheetView workbookViewId="0">
      <selection activeCell="C8" sqref="C8"/>
    </sheetView>
  </sheetViews>
  <sheetFormatPr defaultRowHeight="15" x14ac:dyDescent="0.25"/>
  <cols>
    <col min="2" max="2" width="15.5703125" customWidth="1"/>
    <col min="3" max="3" width="11.7109375" customWidth="1"/>
  </cols>
  <sheetData>
    <row r="1" spans="2:3" x14ac:dyDescent="0.25">
      <c r="B1" s="5" t="s">
        <v>35</v>
      </c>
    </row>
    <row r="2" spans="2:3" x14ac:dyDescent="0.25">
      <c r="B2" s="27"/>
      <c r="C2" s="28" t="s">
        <v>36</v>
      </c>
    </row>
    <row r="3" spans="2:3" x14ac:dyDescent="0.25">
      <c r="B3" s="29" t="s">
        <v>38</v>
      </c>
      <c r="C3" s="30">
        <v>106739.23351024122</v>
      </c>
    </row>
    <row r="4" spans="2:3" x14ac:dyDescent="0.25">
      <c r="B4" s="29" t="s">
        <v>39</v>
      </c>
      <c r="C4" s="30">
        <v>232079.23865331186</v>
      </c>
    </row>
    <row r="5" spans="2:3" x14ac:dyDescent="0.25">
      <c r="B5" s="29" t="s">
        <v>40</v>
      </c>
      <c r="C5" s="30">
        <f>C4-C3</f>
        <v>125340.00514307064</v>
      </c>
    </row>
    <row r="6" spans="2:3" x14ac:dyDescent="0.25">
      <c r="B6" s="29" t="s">
        <v>41</v>
      </c>
      <c r="C6" s="30">
        <f>C5*2.9/30</f>
        <v>12116.200497163494</v>
      </c>
    </row>
    <row r="7" spans="2:3" x14ac:dyDescent="0.25">
      <c r="B7" s="29" t="s">
        <v>42</v>
      </c>
      <c r="C7" s="30">
        <f>C5*0.02</f>
        <v>2506.8001028614126</v>
      </c>
    </row>
    <row r="8" spans="2:3" x14ac:dyDescent="0.25">
      <c r="B8" s="29" t="s">
        <v>37</v>
      </c>
      <c r="C8" s="31">
        <f>C5-C6-C7</f>
        <v>110717.00454304574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Jun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2019-07-18T09:24:51Z</dcterms:modified>
</cp:coreProperties>
</file>