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2636B15D-79FE-4279-A484-E96CC59BDFE5}" xr6:coauthVersionLast="36" xr6:coauthVersionMax="36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  <sheet name="May 2019 Production" sheetId="7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 localSheetId="1">[9]Indicators!#REF!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 localSheetId="1">[9]Indicators!#REF!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 localSheetId="1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 localSheetId="1">#REF!</definedName>
    <definedName name="__VIR7">#REF!</definedName>
    <definedName name="_02.02" localSheetId="0">#REF!</definedName>
    <definedName name="_02.02">#REF!</definedName>
    <definedName name="_1stHC" localSheetId="1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 localSheetId="1">#REF!</definedName>
    <definedName name="_EPG1">#REF!</definedName>
    <definedName name="_EPG2" localSheetId="0">#REF!</definedName>
    <definedName name="_EPG2" localSheetId="1">#REF!</definedName>
    <definedName name="_EPG2">#REF!</definedName>
    <definedName name="_EPG3" localSheetId="0">#REF!</definedName>
    <definedName name="_EPG3" localSheetId="1">#REF!</definedName>
    <definedName name="_EPG3">#REF!</definedName>
    <definedName name="_EPG4" localSheetId="0">#REF!</definedName>
    <definedName name="_EPG4" localSheetId="1">#REF!</definedName>
    <definedName name="_EPG4">#REF!</definedName>
    <definedName name="_EPG5" localSheetId="0">#REF!</definedName>
    <definedName name="_EPG5" localSheetId="1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 localSheetId="1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 localSheetId="1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 localSheetId="1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[10]Sheet1!$B$1:$B$644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'[11]Cons_QTRLY_ KPI_ EST'!$C$5:$F$106</definedName>
    <definedName name="ActualYTD">'[11]Cons YTD KPI EST'!$C$5:$N$106</definedName>
    <definedName name="additional_effort_per_year_required" localSheetId="0">#REF!</definedName>
    <definedName name="additional_effort_per_year_required" localSheetId="1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'[12]POM-AFE'!$A$3:$A$104</definedName>
    <definedName name="AG_Abandonment_Costs" localSheetId="0">#REF!</definedName>
    <definedName name="AG_Abandonment_Costs">[13]Indicators!$BV$2:$BV$65536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[13]Indicators!$BU$2:$BU$65536</definedName>
    <definedName name="ag_correction" localSheetId="0">#REF!</definedName>
    <definedName name="ag_correction">#REF!</definedName>
    <definedName name="AG_Direct_Fixed_Opex" localSheetId="1">#REF!</definedName>
    <definedName name="AG_Direct_Fixed_Opex">#REF!</definedName>
    <definedName name="AG_Direct_Variable_Opex" localSheetId="1">#REF!</definedName>
    <definedName name="AG_Direct_Variable_Opex">#REF!</definedName>
    <definedName name="AG_Fiscal_Opex" localSheetId="1">#REF!</definedName>
    <definedName name="AG_Fiscal_Opex">#REF!</definedName>
    <definedName name="AG_Flare_Rate_Input" localSheetId="0">#REF!</definedName>
    <definedName name="AG_Flare_Rate_Input">[13]Indicators!$AD$2:$AD$65536</definedName>
    <definedName name="AG_Independent_Opex">[13]Indicators!$CK$2:$CK$65536</definedName>
    <definedName name="AG_Indirect_Opex" localSheetId="1">#REF!</definedName>
    <definedName name="AG_Indirect_Opex">#REF!</definedName>
    <definedName name="AG_Injected_Rate" localSheetId="0">#REF!</definedName>
    <definedName name="AG_Injected_Rate" localSheetId="1">#REF!</definedName>
    <definedName name="AG_Injected_Rate">#REF!</definedName>
    <definedName name="AG_Opex" localSheetId="0">#REF!</definedName>
    <definedName name="AG_Opex" localSheetId="1">#REF!</definedName>
    <definedName name="AG_Opex">#REF!</definedName>
    <definedName name="ag_original" localSheetId="0">#REF!</definedName>
    <definedName name="ag_original">#REF!</definedName>
    <definedName name="AG_Own_Use_Rate">[13]Indicators!$AE$2:$AE$65536</definedName>
    <definedName name="AG_Pre_FID_Development_Costs">[13]Indicators!$AY$2:$AY$65536</definedName>
    <definedName name="AG_to_Oil_Ratio" localSheetId="0">'[14]Reserves Breakdown'!#REF!</definedName>
    <definedName name="AG_to_Oil_Ratio">'[14]Reserves Breakdown'!#REF!</definedName>
    <definedName name="AGFA" localSheetId="0">#REF!</definedName>
    <definedName name="AGFA">#REF!</definedName>
    <definedName name="AGG_Nodes" localSheetId="0">#REF!</definedName>
    <definedName name="AGG_Nodes" localSheetId="1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[13]Indicators!$AA$2:$AA$65536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[13]Indicators!$AC$2:$AC$65536</definedName>
    <definedName name="AGSalesVol" localSheetId="0">#REF!</definedName>
    <definedName name="AGSalesVol" localSheetId="1">#REF!</definedName>
    <definedName name="AGSalesVol">#REF!</definedName>
    <definedName name="AGVol" localSheetId="0">#REF!</definedName>
    <definedName name="AGVol" localSheetId="1">#REF!</definedName>
    <definedName name="AGVol">#REF!</definedName>
    <definedName name="AIMA" localSheetId="0">#REF!</definedName>
    <definedName name="AIMA">#REF!</definedName>
    <definedName name="Alist">[15]ActivityData!$A$2:$A$178</definedName>
    <definedName name="All_Data">[16]Economics!$I$24:$BG$74,[16]Economics!$H$77:$M$91</definedName>
    <definedName name="alllookup" localSheetId="0">[14]Calculations!#REF!</definedName>
    <definedName name="alllookup">[14]Calculations!#REF!</definedName>
    <definedName name="Analysis_File" localSheetId="0">#REF!</definedName>
    <definedName name="Analysis_File" localSheetId="1">#REF!</definedName>
    <definedName name="Analysis_File">#REF!</definedName>
    <definedName name="Annual_Prod_In" localSheetId="0">#REF!</definedName>
    <definedName name="Annual_Prod_In">#REF!</definedName>
    <definedName name="AP_after_ET" localSheetId="0">'[17]Erha reconciliation'!#REF!</definedName>
    <definedName name="AP_after_ET">'[17]Erha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[18]Calculation!$E$9:$E$12</definedName>
    <definedName name="API_SUM">[18]Calculation!$E$14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 localSheetId="1">[19]R8_fld!#REF!</definedName>
    <definedName name="AREA">[19]R8_fld!#REF!</definedName>
    <definedName name="areac">'[20]#REF'!$B$23:$B$195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[21]Economics!$C$13</definedName>
    <definedName name="Asset_Performance_Unit" localSheetId="1">#REF!</definedName>
    <definedName name="Asset_Performance_Unit">#REF!</definedName>
    <definedName name="Asset_Team">[13]Indicators!$K$2:$K$65536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IF('[22]prodprof 1'!XEE1&lt;=[0]!CumP,'[22]prodprof 1'!XEE1*[0]!GORP,[0]!CumP*[0]!GORP+('[22]prodprof 1'!XEE1-[0]!CumP)*([0]!GORP+('[22]prodprof 1'!XEE1-[0]!CumP)*0.5*[0]!SlopeG))</definedName>
    <definedName name="aszdxfc">IF('[22]prodprof 1'!XEE1&lt;=CumP,'[22]prodprof 1'!XEE1*GORP,CumP*GORP+('[22]prodprof 1'!XEE1-CumP)*(GORP+('[22]prodprof 1'!XEE1-CumP)*0.5*SlopeG))</definedName>
    <definedName name="aszdxfc1" localSheetId="0">IF('[22]prodprof 1'!XEE1&lt;=[0]!CumP,'[22]prodprof 1'!XEE1*[0]!GORP,[0]!CumP*[0]!GORP+('[22]prodprof 1'!XEE1-[0]!CumP)*([0]!GORP+('[22]prodprof 1'!XEE1-[0]!CumP)*0.5*[0]!SlopeG))</definedName>
    <definedName name="aszdxfc1">IF('[22]prodprof 1'!XEE1&lt;=CumP,'[22]prodprof 1'!XEE1*GORP,CumP*GORP+('[22]prodprof 1'!XEE1-CumP)*(GORP+('[22]prodprof 1'!XEE1-CumP)*0.5*SlopeG))</definedName>
    <definedName name="aszdxfc1000" localSheetId="0">IF('[22]prodprof 1'!XEE1&lt;=[0]!CumP,'[22]prodprof 1'!XEE1*[0]!GORP,[0]!CumP*[0]!GORP+('[22]prodprof 1'!XEE1-[0]!CumP)*([0]!GORP+('[22]prodprof 1'!XEE1-[0]!CumP)*0.5*[0]!SlopeG))</definedName>
    <definedName name="aszdxfc1000">IF('[22]prodprof 1'!XEE1&lt;=CumP,'[22]prodprof 1'!XEE1*GORP,CumP*GORP+('[22]prodprof 1'!XEE1-CumP)*(GORP+('[22]prodprof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'[23]AWARDED (2)'!$A$5:$B$74</definedName>
    <definedName name="b">'[24]Mapping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[18]Calculation!$B$9:$B$12</definedName>
    <definedName name="Barrels_SUM">[18]Calculation!$B$14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'[10]Budget Data'!$A$2:$AI$170</definedName>
    <definedName name="Base_Year" localSheetId="0">#REF!</definedName>
    <definedName name="Base_Year">#REF!</definedName>
    <definedName name="base2" localSheetId="0">'[25]Mapping Fields to AGG node'!$A$3:$A$171</definedName>
    <definedName name="base2">'[26]Mapping Fields to AGG node'!$A$3:$A$171</definedName>
    <definedName name="bbb">[27]Indicators!#REF!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 localSheetId="1">[27]Indicators!#REF!</definedName>
    <definedName name="bfdsds">[27]Indicators!#REF!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[28]estgl81!$Y$39:$Y$43</definedName>
    <definedName name="Blank_Header1">[13]Indicators!$G$2:$G$65536</definedName>
    <definedName name="BLANK1" localSheetId="0">#REF!</definedName>
    <definedName name="BLANK1" localSheetId="1">#REF!</definedName>
    <definedName name="BLANK1">#REF!</definedName>
    <definedName name="BLANK2" localSheetId="0">#REF!</definedName>
    <definedName name="BLANK2" localSheetId="1">#REF!</definedName>
    <definedName name="BLANK2">#REF!</definedName>
    <definedName name="BLANK3" localSheetId="0">#REF!</definedName>
    <definedName name="BLANK3" localSheetId="1">#REF!</definedName>
    <definedName name="BLANK3">#REF!</definedName>
    <definedName name="BLANK4" localSheetId="0">#REF!</definedName>
    <definedName name="BLANK4" localSheetId="1">#REF!</definedName>
    <definedName name="BLANK4">#REF!</definedName>
    <definedName name="blc">'[29]Budget,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 localSheetId="1">[27]Indicators!#REF!</definedName>
    <definedName name="bnnbg">[27]Indicators!#REF!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[30]SetUp!$D$9</definedName>
    <definedName name="boe_gas">[31]SetUp!$D$9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 localSheetId="1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[32]Sheet1!#REF!</definedName>
    <definedName name="bof">[32]Sheet1!#REF!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'[33]Data Entry'!$G$9</definedName>
    <definedName name="Bonny_Barrels">'[33]Data Entry'!$C$9</definedName>
    <definedName name="Bonny_US">'[33]Data Entry'!$E$9</definedName>
    <definedName name="Bonus_Inp">[34]Sheet1!$D$50:$AZ$50</definedName>
    <definedName name="bonus_recovered">[34]Sheet1!$D$148:$AZ$148</definedName>
    <definedName name="booked_gas_reserves_per_manyear" localSheetId="0">#REF!</definedName>
    <definedName name="booked_gas_reserves_per_manyear" localSheetId="1">#REF!</definedName>
    <definedName name="booked_gas_reserves_per_manyear">#REF!</definedName>
    <definedName name="booked_oil_reserves_per_manyear" localSheetId="0">#REF!</definedName>
    <definedName name="booked_oil_reserves_per_manyear" localSheetId="1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[13]Indicators!$F$2:$F$65536</definedName>
    <definedName name="BP_Funding_Source">[13]Indicators!$E$2:$E$65536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[13]Indicators!$H$2:$H$65536</definedName>
    <definedName name="BP11_Priority">[13]Indicators!$D$2:$D$65536</definedName>
    <definedName name="BPDMS_BP11" localSheetId="1">[35]BPDMS!$A$1:$L$1444</definedName>
    <definedName name="BPDMS_BP11">[36]BPDMS!$A$1:$L$1444</definedName>
    <definedName name="BPID" localSheetId="1">#REF!</definedName>
    <definedName name="BPID">#REF!</definedName>
    <definedName name="Brass_API">'[33]Data Entry'!$G$11</definedName>
    <definedName name="Brass_Barrels">'[33]Data Entry'!$C$11</definedName>
    <definedName name="Brass_US">'[33]Data Entry'!$E$11</definedName>
    <definedName name="brt">[37]Sheet2!$A$2:$A$165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[13]Indicators!$C$2:$C$65536</definedName>
    <definedName name="buy" localSheetId="0">#REF!</definedName>
    <definedName name="buy">#REF!</definedName>
    <definedName name="buyt">'[38]2005'!$A$168:$B$260</definedName>
    <definedName name="C_211_Production_Capex" localSheetId="1">#REF!</definedName>
    <definedName name="C_211_Production_Capex">#REF!</definedName>
    <definedName name="C_212_Expex" localSheetId="1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[39]AWARDED!$B$7:$D$81</definedName>
    <definedName name="CACategory" localSheetId="0">#REF!</definedName>
    <definedName name="CACategory">#REF!</definedName>
    <definedName name="CACode">[40]Economics!$AD$14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[14]Delay!#REF!</definedName>
    <definedName name="capex_factor">[14]Delay!#REF!</definedName>
    <definedName name="capex_flag" localSheetId="0">[14]Calculations!#REF!</definedName>
    <definedName name="capex_flag">[14]Calculations!#REF!</definedName>
    <definedName name="capex_increase_year" localSheetId="0">[14]Delay!#REF!</definedName>
    <definedName name="capex_increase_year">[14]Delay!#REF!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[34]Sheet1!$D$150:$AZ$150</definedName>
    <definedName name="CAPEX_TOTAL">[34]Sheet1!$D$62:$AZ$62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 localSheetId="1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[41]Contract_Details!$A$2:$R$74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 localSheetId="1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 localSheetId="1">#REF!</definedName>
    <definedName name="chartArea">#REF!</definedName>
    <definedName name="Check" localSheetId="1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[42]AWARDED!$B$7:$E$76</definedName>
    <definedName name="Column" localSheetId="0">#REF!</definedName>
    <definedName name="Column" localSheetId="1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[43]Sheet1!$B$5:$B$81</definedName>
    <definedName name="Commencement_Phase_1" localSheetId="0">#REF!</definedName>
    <definedName name="Commencement_Phase_1">#REF!</definedName>
    <definedName name="Comments" localSheetId="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[31]SetUp!$D$5</definedName>
    <definedName name="Company_Name" localSheetId="0">#REF!</definedName>
    <definedName name="Company_Name">#REF!</definedName>
    <definedName name="Company_Type" localSheetId="1">#REF!</definedName>
    <definedName name="Company_Type">[44]SetUp!$C$14</definedName>
    <definedName name="CompanyName">[45]SetUp!$C$8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'[14]Reserves Breakdown'!#REF!</definedName>
    <definedName name="Condensate_to_AG_Ratio">'[14]Reserves Breakdown'!#REF!</definedName>
    <definedName name="Conditions_File" localSheetId="0">#REF!</definedName>
    <definedName name="Conditions_File" localSheetId="1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[13]Indicators!$Z$2:$Z$65536</definedName>
    <definedName name="CondVol" localSheetId="0">#REF!</definedName>
    <definedName name="CondVol" localSheetId="1">#REF!</definedName>
    <definedName name="CondVol">#REF!</definedName>
    <definedName name="Contingency" localSheetId="0">#REF!</definedName>
    <definedName name="Contingency">#REF!</definedName>
    <definedName name="Contract_Type" localSheetId="1">#REF!</definedName>
    <definedName name="Contract_Type">#REF!</definedName>
    <definedName name="conv1">[46]Overview!$L$4</definedName>
    <definedName name="conv2">[46]Overview!$M$4</definedName>
    <definedName name="conv3">[46]Overview!$X$2</definedName>
    <definedName name="conv4">[46]Overview!$AG$2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[31]SetUp!$D$4</definedName>
    <definedName name="CtryCode" localSheetId="0">#REF!</definedName>
    <definedName name="CtryCode">#REF!</definedName>
    <definedName name="CtryName">[44]SetUp!$C$7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'[22]prodprof 1'!$F$22</definedName>
    <definedName name="CumGas" localSheetId="0">IF('[22]prodprof 1'!XEE1&lt;=[0]!CumP,'[22]prodprof 1'!XEE1*[0]!GORP,[0]!CumP*[0]!GORP+('[22]prodprof 1'!XEE1-[0]!CumP)*([0]!GORP+('[22]prodprof 1'!XEE1-[0]!CumP)*0.5*[0]!SlopeG))</definedName>
    <definedName name="CumGas">IF('[22]prodprof 1'!XEE1&lt;=CumP,'[22]prodprof 1'!XEE1*GORP,CumP*GORP+('[22]prodprof 1'!XEE1-CumP)*(GORP+('[22]prodprof 1'!XEE1-CumP)*0.5*SlopeG))</definedName>
    <definedName name="cumgas1" localSheetId="0">IF('[22]prodprof 1'!XEE1&lt;=[0]!CumP,'[22]prodprof 1'!XEE1*[0]!GORP,[0]!CumP*[0]!GORP+('[22]prodprof 1'!XEE1-[0]!CumP)*([0]!GORP+('[22]prodprof 1'!XEE1-[0]!CumP)*0.5*[0]!SlopeG))</definedName>
    <definedName name="cumgas1">IF('[22]prodprof 1'!XEE1&lt;=CumP,'[22]prodprof 1'!XEE1*GORP,CumP*GORP+('[22]prodprof 1'!XEE1-CumP)*(GORP+('[22]prodprof 1'!XEE1-CumP)*0.5*SlopeG))</definedName>
    <definedName name="CumOil">#N/A</definedName>
    <definedName name="CumP">'[22]prodprof 1'!$F$16</definedName>
    <definedName name="CumWat">#N/A</definedName>
    <definedName name="CURRENT" localSheetId="0">#REF!</definedName>
    <definedName name="CURRENT">#REF!</definedName>
    <definedName name="CurrYearPRA" localSheetId="1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 localSheetId="1">#REF!</definedName>
    <definedName name="D_G1">#REF!</definedName>
    <definedName name="D_G2" localSheetId="1">#REF!</definedName>
    <definedName name="D_G2">#REF!</definedName>
    <definedName name="D_G3" localSheetId="1">#REF!</definedName>
    <definedName name="D_G3">#REF!</definedName>
    <definedName name="D_G4" localSheetId="1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 localSheetId="1">[47]Indicators!$A$1:$CM$1281</definedName>
    <definedName name="_xlnm.Database">[13]Indicators!$A$1:$CM$1281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 localSheetId="1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 localSheetId="1">[19]R8_fld!#REF!</definedName>
    <definedName name="dddddd">[19]R8_fld!#REF!</definedName>
    <definedName name="Decl">'[22]prodprof 1'!$F$27</definedName>
    <definedName name="dee" localSheetId="0">#REF!</definedName>
    <definedName name="dee">#REF!</definedName>
    <definedName name="deerfg" localSheetId="1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 localSheetId="1">#REF!</definedName>
    <definedName name="DEFINITION">#REF!</definedName>
    <definedName name="Definitions_File" localSheetId="0">#REF!</definedName>
    <definedName name="Definitions_File" localSheetId="1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[14]Delay!#REF!</definedName>
    <definedName name="delay_table">[14]Delay!#REF!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 localSheetId="1">#REF!</definedName>
    <definedName name="Detail">#REF!</definedName>
    <definedName name="dfdf" localSheetId="1">[27]Indicators!#REF!</definedName>
    <definedName name="dfdf">[27]Indicators!#REF!</definedName>
    <definedName name="dfdv" localSheetId="1">[27]Indicators!#REF!</definedName>
    <definedName name="dfdv">[27]Indicators!#REF!</definedName>
    <definedName name="DIR" localSheetId="0">#REF!</definedName>
    <definedName name="DIR">#REF!</definedName>
    <definedName name="Directorate">'[48]do not Delete'!$A$2:$A$8</definedName>
    <definedName name="discount" localSheetId="0">#REF!</definedName>
    <definedName name="Discount" localSheetId="1">#REF!</definedName>
    <definedName name="discount">#REF!</definedName>
    <definedName name="Discount_Date" localSheetId="0">#REF!</definedName>
    <definedName name="Discount_Date" localSheetId="1">#REF!</definedName>
    <definedName name="Discount_Date">#REF!</definedName>
    <definedName name="DiscountDate" localSheetId="0">#REF!</definedName>
    <definedName name="DiscountDate" localSheetId="1">[27]Indicators!#REF!</definedName>
    <definedName name="DiscountDate">#REF!</definedName>
    <definedName name="DIV" localSheetId="1">[19]R8_fld!#REF!</definedName>
    <definedName name="DIV">[19]R8_fld!#REF!</definedName>
    <definedName name="Division">[13]Indicators!$L$2:$L$65536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'[17]Tax Provision'!#REF!</definedName>
    <definedName name="DTA_TimingCA">'[17]Tax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 localSheetId="1">[27]Indicators!#REF!</definedName>
    <definedName name="e">[27]Indicators!#REF!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'[33]Data Entry'!$G$12</definedName>
    <definedName name="EA_Barrels">'[33]Data Entry'!$C$12</definedName>
    <definedName name="EA_US">'[33]Data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 localSheetId="1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 localSheetId="1">[27]Indicators!#REF!</definedName>
    <definedName name="eeee">[27]Indicators!#REF!</definedName>
    <definedName name="eerttn" localSheetId="1">[27]Indicators!#REF!</definedName>
    <definedName name="eerttn">[27]Indicators!#REF!</definedName>
    <definedName name="eerv" localSheetId="1">[27]Indicators!#REF!</definedName>
    <definedName name="eerv">[27]Indicators!#REF!</definedName>
    <definedName name="el">'[10]Exp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 localSheetId="1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 localSheetId="1">#REF!</definedName>
    <definedName name="EPG_Tranche">#REF!</definedName>
    <definedName name="erbbvg" localSheetId="1">[27]Indicators!#REF!</definedName>
    <definedName name="erbbvg">[27]Indicators!#REF!</definedName>
    <definedName name="Escalation_Date" localSheetId="0">#REF!</definedName>
    <definedName name="Escalation_Date" localSheetId="1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 localSheetId="1">[27]Indicators!#REF!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 localSheetId="1">#REF!</definedName>
    <definedName name="Evaluation_Date">#REF!</definedName>
    <definedName name="EvaluationDate" localSheetId="0">#REF!</definedName>
    <definedName name="EvaluationDate" localSheetId="1">[27]Indicators!#REF!</definedName>
    <definedName name="EvaluationDate">#REF!</definedName>
    <definedName name="evfv" localSheetId="1">[27]Indicators!#REF!</definedName>
    <definedName name="evfv">[27]Indicators!#REF!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 localSheetId="1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 localSheetId="1">[19]R8_fld!#REF!</definedName>
    <definedName name="EXP">[19]R8_fld!#REF!</definedName>
    <definedName name="EXP_APPR_TOT">[34]Sheet1!$D$55:$AZ$55</definedName>
    <definedName name="EXP_IIP" localSheetId="1">[19]R8_fld!#REF!</definedName>
    <definedName name="EXP_IIP">[19]R8_fld!#REF!</definedName>
    <definedName name="EXP_RES" localSheetId="1">[19]R8_fld!#REF!</definedName>
    <definedName name="EXP_RES">[19]R8_fld!#REF!</definedName>
    <definedName name="EXP_URT" localSheetId="1">[19]R8_fld!#REF!</definedName>
    <definedName name="EXP_URT">[19]R8_fld!#REF!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[34]Sheet1!$D$149:$AZ$149</definedName>
    <definedName name="Expl_Licence_Fee">[13]Indicators!$BB$2:$BB$65536</definedName>
    <definedName name="Exploration_MType" localSheetId="0">#REF!</definedName>
    <definedName name="Exploration_MType">#REF!</definedName>
    <definedName name="expp">[29]Sheet1!$B$9:$E$29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[13]Indicators!$B$2:$B$65536</definedName>
    <definedName name="fdd">[27]Indicators!#REF!</definedName>
    <definedName name="fddd">[27]Indicators!#REF!</definedName>
    <definedName name="FEB" localSheetId="0">#REF!</definedName>
    <definedName name="FEB">#REF!</definedName>
    <definedName name="Fee_received">[34]Sheet1!$D$159:$AZ$159</definedName>
    <definedName name="feee">[49]AFE!$A$2:$B$125</definedName>
    <definedName name="FF" localSheetId="0">#REF!</definedName>
    <definedName name="FF">#REF!</definedName>
    <definedName name="fff" localSheetId="1">[19]R8_fld!#REF!</definedName>
    <definedName name="fff">[19]R8_fld!#REF!</definedName>
    <definedName name="fghj" localSheetId="0">#REF!</definedName>
    <definedName name="fghj">#REF!</definedName>
    <definedName name="FID" localSheetId="1">#REF!</definedName>
    <definedName name="FID">#REF!</definedName>
    <definedName name="FID_Date" localSheetId="0">#REF!</definedName>
    <definedName name="FID_Date" localSheetId="1">#REF!</definedName>
    <definedName name="FID_Date">#REF!</definedName>
    <definedName name="FID_Mon" localSheetId="0">#REF!</definedName>
    <definedName name="FID_Mon">#REF!</definedName>
    <definedName name="FID_year_distribution_y_n__default">[45]SetUp!$E$70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[13]Indicators!$I$2:$I$65536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'[50]Mapping Fields to AGG node'!$B$3:$B$171</definedName>
    <definedName name="fields">'[51]Mapping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[14]Calculations!#REF!</definedName>
    <definedName name="fiscal_splitter">[14]Calculations!#REF!</definedName>
    <definedName name="Fix_Opx_Rate" localSheetId="0">#REF!</definedName>
    <definedName name="Fix_Opx_Rate">#REF!</definedName>
    <definedName name="Flag" localSheetId="1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[52]flora!$A$1:$G$184</definedName>
    <definedName name="Flowstations" localSheetId="0">#REF!</definedName>
    <definedName name="Flowstations" localSheetId="1">#REF!</definedName>
    <definedName name="Flowstations">#REF!</definedName>
    <definedName name="Focal_Point" localSheetId="0">#REF!</definedName>
    <definedName name="Focal_Point">#REF!</definedName>
    <definedName name="FocalPoint">[45]SetUp!$C$10</definedName>
    <definedName name="Fopex" localSheetId="0">#REF!</definedName>
    <definedName name="Fopex">#REF!</definedName>
    <definedName name="Forcados_API">'[33]Data Entry'!$G$10</definedName>
    <definedName name="Forcados_Barrels">'[33]Data Entry'!$C$10</definedName>
    <definedName name="Forcados_US">'[33]Data Entry'!$E$10</definedName>
    <definedName name="Forecasts_Sheets_Osa" localSheetId="0">'[50]Mapping Fields to AGG node'!$B$3:$B$171</definedName>
    <definedName name="Forecasts_Sheets_Osa">'[51]Mapping Fields to AGG node'!$B$3:$B$171</definedName>
    <definedName name="Format" localSheetId="0">#REF!</definedName>
    <definedName name="Format" localSheetId="1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 localSheetId="1">#REF!</definedName>
    <definedName name="FullYearTargetsPlotArea">#REF!</definedName>
    <definedName name="Function" localSheetId="0">#REF!</definedName>
    <definedName name="Function" localSheetId="1">#REF!</definedName>
    <definedName name="Function">#REF!</definedName>
    <definedName name="FYLE_Tax" localSheetId="0">#REF!</definedName>
    <definedName name="FYLE_Tax">#REF!</definedName>
    <definedName name="FYplotOpportunityDefinition" localSheetId="1">#REF!</definedName>
    <definedName name="FYplotOpportunityDefinition">#REF!</definedName>
    <definedName name="FYplotPRA" localSheetId="1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[31]SetUp!$H$11</definedName>
    <definedName name="Gas_ExD_Additions" localSheetId="0">#REF!</definedName>
    <definedName name="Gas_ExD_Additions" localSheetId="1">#REF!</definedName>
    <definedName name="Gas_ExD_Additions">#REF!</definedName>
    <definedName name="Gas_ExD_OB" localSheetId="0">#REF!</definedName>
    <definedName name="Gas_ExD_OB" localSheetId="1">#REF!</definedName>
    <definedName name="Gas_ExD_OB">#REF!</definedName>
    <definedName name="Gas_ExUD_Additions" localSheetId="0">#REF!</definedName>
    <definedName name="Gas_ExUD_Additions" localSheetId="1">#REF!</definedName>
    <definedName name="Gas_ExUD_Additions">#REF!</definedName>
    <definedName name="Gas_ExUD_OB" localSheetId="0">#REF!</definedName>
    <definedName name="Gas_ExUD_OB" localSheetId="1">#REF!</definedName>
    <definedName name="Gas_ExUD_OB">#REF!</definedName>
    <definedName name="Gas_Fiscal_Opex" localSheetId="1">#REF!</definedName>
    <definedName name="Gas_Fiscal_Opex">#REF!</definedName>
    <definedName name="Gas_Market" localSheetId="0">#REF!</definedName>
    <definedName name="Gas_Market">[13]Indicators!$S$2:$S$65536</definedName>
    <definedName name="Gas_Opex" localSheetId="0">#REF!</definedName>
    <definedName name="Gas_Opex" localSheetId="1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 localSheetId="1">#REF!</definedName>
    <definedName name="Gas_PvD_Additions">#REF!</definedName>
    <definedName name="Gas_PvD_OB" localSheetId="0">#REF!</definedName>
    <definedName name="Gas_PvD_OB" localSheetId="1">#REF!</definedName>
    <definedName name="Gas_PvD_OB">#REF!</definedName>
    <definedName name="Gas_PvUD_Additions" localSheetId="0">#REF!</definedName>
    <definedName name="Gas_PvUD_Additions" localSheetId="1">#REF!</definedName>
    <definedName name="Gas_PvUD_Additions">#REF!</definedName>
    <definedName name="Gas_PvUD_OB" localSheetId="0">#REF!</definedName>
    <definedName name="Gas_PvUD_OB" localSheetId="1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[53]Profiles!#REF!</definedName>
    <definedName name="Gas_Wells">[13]Indicators!$X$2:$X$65536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 localSheetId="1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 localSheetId="1">[27]Indicators!#REF!</definedName>
    <definedName name="gbbg">[27]Indicators!#REF!</definedName>
    <definedName name="GCT_ACCRUAL___DIRECTORATE" localSheetId="0">#REF!</definedName>
    <definedName name="GCT_ACCRUAL___DIRECTORATE">#REF!</definedName>
    <definedName name="gggg" localSheetId="1">[27]Indicators!#REF!</definedName>
    <definedName name="gggg">[27]Indicators!#REF!</definedName>
    <definedName name="gghbdj">[27]Indicators!#REF!</definedName>
    <definedName name="gghfgad">[27]Indicators!#REF!</definedName>
    <definedName name="ghgadf">[27]Indicators!#REF!</definedName>
    <definedName name="ghj.dfkm">[27]Indicators!#REF!</definedName>
    <definedName name="ghkim" localSheetId="1">#REF!</definedName>
    <definedName name="ghkim">#REF!</definedName>
    <definedName name="GI_Start_Date_T7">'[54]General Inputs'!$H$18</definedName>
    <definedName name="GLTIE" localSheetId="0">#REF!</definedName>
    <definedName name="GLTIE">#REF!</definedName>
    <definedName name="good">[13]Indicators!$V$2:$V$65536</definedName>
    <definedName name="GORP">'[22]prodprof 1'!$F$19</definedName>
    <definedName name="GRA" localSheetId="0">#REF!</definedName>
    <definedName name="GRA">#REF!</definedName>
    <definedName name="Group" localSheetId="0">#REF!</definedName>
    <definedName name="Group" localSheetId="1">#REF!</definedName>
    <definedName name="Group">#REF!</definedName>
    <definedName name="Grouping" localSheetId="1">[55]Listvalues!$L$2:$L$7</definedName>
    <definedName name="Grouping">[56]Listvalues!$L$2:$L$7</definedName>
    <definedName name="gsvvvv">[27]Indicators!#REF!</definedName>
    <definedName name="gvhdcnggvzx">[27]Indicators!#REF!</definedName>
    <definedName name="gvjdbjnf">[27]Indicators!#REF!</definedName>
    <definedName name="gvs">[27]Indicators!#REF!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 localSheetId="1">[27]Indicators!#REF!</definedName>
    <definedName name="hgdhhbfd">[27]Indicators!#REF!</definedName>
    <definedName name="hgfr" localSheetId="1">[27]Indicators!#REF!</definedName>
    <definedName name="hgfr">[27]Indicators!#REF!</definedName>
    <definedName name="hghhbjd">[27]Indicators!#REF!</definedName>
    <definedName name="hghvchbv">[27]Indicators!#REF!</definedName>
    <definedName name="hgtrt" localSheetId="1">#REF!</definedName>
    <definedName name="hgtrt">#REF!</definedName>
    <definedName name="hhdsnkj" localSheetId="1">[27]Indicators!#REF!</definedName>
    <definedName name="hhdsnkj">[27]Indicators!#REF!</definedName>
    <definedName name="hhhdfhv">[27]Indicators!#REF!</definedName>
    <definedName name="hhhh">[27]Indicators!#REF!</definedName>
    <definedName name="hhhhhh">[27]Indicators!#REF!</definedName>
    <definedName name="hhjdfjghd">[27]Indicators!#REF!</definedName>
    <definedName name="HIGH">[19]R8_fld!#REF!</definedName>
    <definedName name="HIGH_IIP">[19]R8_fld!#REF!</definedName>
    <definedName name="HIGH_RES">[19]R8_fld!#REF!</definedName>
    <definedName name="HIGH_URT">[19]R8_fld!#REF!</definedName>
    <definedName name="HighRegret">[45]SetUp!$C$37</definedName>
    <definedName name="HighRegretReason" localSheetId="0">#REF!</definedName>
    <definedName name="HighRegretReason">#REF!</definedName>
    <definedName name="hjgbdkjkdk" localSheetId="1">[27]Indicators!#REF!</definedName>
    <definedName name="hjgbdkjkdk">[27]Indicators!#REF!</definedName>
    <definedName name="hjgjhljrihvds" localSheetId="1">[27]Indicators!#REF!</definedName>
    <definedName name="hjgjhljrihvds">[27]Indicators!#REF!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'[57]Reservoir Summary Data'!$B$59</definedName>
    <definedName name="Horizontal_Rate_5.5">'[57]Reservoir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[58]Reference!$A$1:$A$2</definedName>
    <definedName name="IBVc_IBVt_distr.">[45]SetUp!$D$72:$I$72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 localSheetId="1">#REF!</definedName>
    <definedName name="ikijdgd">#REF!</definedName>
    <definedName name="Indicator" localSheetId="0">#REF!</definedName>
    <definedName name="Indicator" localSheetId="1">#REF!</definedName>
    <definedName name="Indicator">#REF!</definedName>
    <definedName name="indicators2">[59]Definitions!$I$2:$I$101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IF(AND('[22]prodprof 1'!XET1&lt;='[22]prodprof 1'!$F$33,'[22]prodprof 1'!$F$38="YES"),'[22]prodprof 1'!XEZ1+'[22]prodprof 1'!$F$39*('[22]prodprof 1'!XEX1*'[22]prodprof 1'!$F$41+('[22]prodprof 1'!XEY1*1000-'[22]prodprof 1'!XEX1*'[22]prodprof 1'!$F$42)/('[22]prodprof 1'!$F$43*'[22]prodprof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[18]Calculation!$F$9:$F$12</definedName>
    <definedName name="Invoice_SUM">[18]Calculation!$F$14</definedName>
    <definedName name="IP" localSheetId="1">#REF!</definedName>
    <definedName name="IP">#REF!</definedName>
    <definedName name="Item" localSheetId="0">#REF!</definedName>
    <definedName name="Item" localSheetId="1">#REF!</definedName>
    <definedName name="Item">#REF!</definedName>
    <definedName name="item2">[15]ActivityData!$A$5:$A$178</definedName>
    <definedName name="JAN">[60]Sheet1!$G$6:$K$67</definedName>
    <definedName name="jjkjsvbkb" localSheetId="1">[27]Indicators!#REF!</definedName>
    <definedName name="jjkjsvbkb">[27]Indicators!#REF!</definedName>
    <definedName name="jkgxht" localSheetId="1">[27]Indicators!#REF!</definedName>
    <definedName name="jkgxht">[27]Indicators!#REF!</definedName>
    <definedName name="jkiu" localSheetId="1">#REF!</definedName>
    <definedName name="jkiu">#REF!</definedName>
    <definedName name="jnl" localSheetId="0">[61]mar!#REF!</definedName>
    <definedName name="jnl">[61]mar!#REF!</definedName>
    <definedName name="JV_Strategic_Theme">[13]Indicators!$U$2:$U$65536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 localSheetId="1">#REF!</definedName>
    <definedName name="l8ukjgt">#REF!</definedName>
    <definedName name="LearningCategory">'[48]do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[31]SetUp!$H$10</definedName>
    <definedName name="liqbbl_m3" localSheetId="0">[30]SetUp!$D$10</definedName>
    <definedName name="liqbbl_m3">[31]SetUp!$D$10</definedName>
    <definedName name="LiquidTotalFactor">[2]Parameters!$C$3</definedName>
    <definedName name="LIST" localSheetId="1">#REF!</definedName>
    <definedName name="list">[62]Sheet2!$A$1:$A$157</definedName>
    <definedName name="lists">[63]Sheet1!$A$1:$A$161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'[48]do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[14]Calculations!#REF!</definedName>
    <definedName name="lookup1">[14]Calculations!#REF!</definedName>
    <definedName name="lookup1b" localSheetId="0">[14]Calculations!#REF!</definedName>
    <definedName name="lookup1b">[14]Calculations!#REF!</definedName>
    <definedName name="lookup1c" localSheetId="0">[14]Calculations!#REF!</definedName>
    <definedName name="lookup1c">[14]Calculations!#REF!</definedName>
    <definedName name="lookup2" localSheetId="0">[14]Calculations!#REF!</definedName>
    <definedName name="lookup2">[14]Calculations!#REF!</definedName>
    <definedName name="lookup3" localSheetId="0">[14]Calculations!#REF!</definedName>
    <definedName name="lookup3">[14]Calculations!#REF!</definedName>
    <definedName name="LOW" localSheetId="1">[19]R8_fld!#REF!</definedName>
    <definedName name="LOW">[19]R8_fld!#REF!</definedName>
    <definedName name="LOW_IIP" localSheetId="1">[19]R8_fld!#REF!</definedName>
    <definedName name="LOW_IIP">[19]R8_fld!#REF!</definedName>
    <definedName name="LOW_RES" localSheetId="1">[19]R8_fld!#REF!</definedName>
    <definedName name="LOW_RES">[19]R8_fld!#REF!</definedName>
    <definedName name="LOW_URT" localSheetId="1">[19]R8_fld!#REF!</definedName>
    <definedName name="LOW_URT">[19]R8_fld!#REF!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'[64]Lookup Sheet'!$BC$2:$BD$13</definedName>
    <definedName name="LUT_Fields">'[64]Lookup Sheet'!$O$2:$S$146</definedName>
    <definedName name="LUT_iPPS">'[64]Lookup Sheet'!$B$2:$L$1846</definedName>
    <definedName name="LUT_Prod_Facilities">'[64]Lookup Sheet'!$U$2:$W$90</definedName>
    <definedName name="MailAddress">[45]SetUp!$C$11</definedName>
    <definedName name="map" localSheetId="1">#REF!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'[65]Config - Master Lists'!$D$98</definedName>
    <definedName name="MED" localSheetId="1">[19]R8_fld!#REF!</definedName>
    <definedName name="MED">[19]R8_fld!#REF!</definedName>
    <definedName name="MED_IIP" localSheetId="1">[19]R8_fld!#REF!</definedName>
    <definedName name="MED_IIP">[19]R8_fld!#REF!</definedName>
    <definedName name="MED_RES">[19]R8_fld!#REF!</definedName>
    <definedName name="MED_URT">[19]R8_fld!#REF!</definedName>
    <definedName name="Mike_Conway" localSheetId="0">#REF!</definedName>
    <definedName name="Mike_Conway">#REF!</definedName>
    <definedName name="MilestonesData" localSheetId="1">#REF!</definedName>
    <definedName name="MilestonesData">#REF!</definedName>
    <definedName name="MilestonesPlotArea" localSheetId="1">#REF!</definedName>
    <definedName name="MilestonesPlotArea">#REF!</definedName>
    <definedName name="MilestonesPlotData" localSheetId="1">#REF!</definedName>
    <definedName name="MilestonesPlotData">#REF!</definedName>
    <definedName name="Min_Fin_Value">'[65]Config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 localSheetId="1">[27]Indicators!#REF!</definedName>
    <definedName name="mm">[27]Indicators!#REF!</definedName>
    <definedName name="mmm" localSheetId="1">[27]Indicators!#REF!</definedName>
    <definedName name="mmm">[27]Indicators!#REF!</definedName>
    <definedName name="mmmm" localSheetId="1">[27]Indicators!#REF!</definedName>
    <definedName name="mmmm">[27]Indicators!#REF!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[34]Sheet1!$D$80:$AZ$80</definedName>
    <definedName name="Model" localSheetId="0">#REF!</definedName>
    <definedName name="Model" localSheetId="1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 localSheetId="1">#REF!</definedName>
    <definedName name="ModelODBCSource">#REF!</definedName>
    <definedName name="Month">'[33]Data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[44]SetUp!$C$9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 localSheetId="1">[27]Indicators!#REF!</definedName>
    <definedName name="n">[27]Indicators!#REF!</definedName>
    <definedName name="NAG_Abandonment_Costs" localSheetId="0">#REF!</definedName>
    <definedName name="NAG_Abandonment_Costs">[13]Indicators!$CI$2:$CI$65536</definedName>
    <definedName name="NAG_Appraisal_Completion" localSheetId="0">#REF!</definedName>
    <definedName name="NAG_Appraisal_Completion">[13]Indicators!$BZ$2:$BZ$65536</definedName>
    <definedName name="NAG_Appraisal_Wells" localSheetId="0">#REF!</definedName>
    <definedName name="NAG_Appraisal_Wells">[13]Indicators!$AQ$2:$AQ$65536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[13]Indicators!$BY$2:$BY$65536</definedName>
    <definedName name="NAG_Development_Completion" localSheetId="0">#REF!</definedName>
    <definedName name="NAG_Development_Completion">[13]Indicators!$CC$2:$CC$65536</definedName>
    <definedName name="NAG_Development_Drilling" localSheetId="0">#REF!</definedName>
    <definedName name="NAG_Development_Drilling">[13]Indicators!$CB$2:$CB$65536</definedName>
    <definedName name="NAG_Development_Wells" localSheetId="0">#REF!</definedName>
    <definedName name="NAG_Development_Wells">[13]Indicators!$AR$2:$AR$65536</definedName>
    <definedName name="NAG_Direct_Fixed_Opex" localSheetId="1">#REF!</definedName>
    <definedName name="NAG_Direct_Fixed_Opex">#REF!</definedName>
    <definedName name="NAG_Direct_Variable_Opex" localSheetId="1">#REF!</definedName>
    <definedName name="NAG_Direct_Variable_Opex">#REF!</definedName>
    <definedName name="NAG_Exploration_Appraisal_Drilling" localSheetId="0">#REF!</definedName>
    <definedName name="NAG_Exploration_Appraisal_Drilling">[13]Indicators!$BX$2:$BX$65536</definedName>
    <definedName name="NAG_Exploration_Drilling" localSheetId="0">#REF!</definedName>
    <definedName name="NAG_Exploration_Drilling">[13]Indicators!$BW$2:$BW$65536</definedName>
    <definedName name="NAG_Exploration_Wells" localSheetId="0">#REF!</definedName>
    <definedName name="NAG_Exploration_Wells">[13]Indicators!$AP$2:$AP$65536</definedName>
    <definedName name="NAG_Facilities" localSheetId="0">#REF!</definedName>
    <definedName name="NAG_Facilities">[13]Indicators!$CF$2:$CF$65536</definedName>
    <definedName name="NAG_Fiscal_Opex" localSheetId="1">#REF!</definedName>
    <definedName name="NAG_Fiscal_Opex">#REF!</definedName>
    <definedName name="NAG_Flare_Rate_Input">[13]Indicators!$AG$2:$AG$65536</definedName>
    <definedName name="NAG_Flowlines_and_Hookup" localSheetId="0">#REF!</definedName>
    <definedName name="NAG_Flowlines_and_Hookup">[13]Indicators!$CE$2:$CE$65536</definedName>
    <definedName name="NAG_Independent_Opex">[13]Indicators!$CL$2:$CL$65536</definedName>
    <definedName name="NAG_Indirect_Opex" localSheetId="1">#REF!</definedName>
    <definedName name="NAG_Indirect_Opex">#REF!</definedName>
    <definedName name="NAG_Infrastructure" localSheetId="0">#REF!</definedName>
    <definedName name="NAG_Infrastructure">[13]Indicators!$CG$2:$CG$65536</definedName>
    <definedName name="NAG_Location_Preparation" localSheetId="0">#REF!</definedName>
    <definedName name="NAG_Location_Preparation">[13]Indicators!$CA$2:$CA$65536</definedName>
    <definedName name="NAG_Oncosts" localSheetId="0">#REF!</definedName>
    <definedName name="NAG_Oncosts">[13]Indicators!$CH$2:$CH$65536</definedName>
    <definedName name="NAG_Opex" localSheetId="0">#REF!</definedName>
    <definedName name="NAG_Opex" localSheetId="1">#REF!</definedName>
    <definedName name="NAG_Opex">#REF!</definedName>
    <definedName name="NAG_Own_Use_Rate">[13]Indicators!$AH$2:$AH$65536</definedName>
    <definedName name="NAG_Pre_FID_Development_Costs">[13]Indicators!$AZ$2:$AZ$65536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[13]Indicators!$CD$2:$CD$65536</definedName>
    <definedName name="NAG_Recompletion_Wells" localSheetId="0">#REF!</definedName>
    <definedName name="NAG_Recompletion_Wells">[13]Indicators!$AS$2:$AS$65536</definedName>
    <definedName name="NAG_Repairs_Well" localSheetId="0">#REF!</definedName>
    <definedName name="NAG_Repairs_Well">[13]Indicators!$AT$2:$AT$65536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[13]Indicators!$AB$2:$AB$65536</definedName>
    <definedName name="NAGSalesRate">[13]Indicators!$AF$2:$AF$65536</definedName>
    <definedName name="NAGVol" localSheetId="0">#REF!</definedName>
    <definedName name="NAGVol" localSheetId="1">#REF!</definedName>
    <definedName name="NAGVol">#REF!</definedName>
    <definedName name="Name">'[2]Summary Cash Flow'!$C$1</definedName>
    <definedName name="NDDC_Gas" localSheetId="1">#REF!</definedName>
    <definedName name="NDDC_Gas">#REF!</definedName>
    <definedName name="NDDC_Oil" localSheetId="1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[66]DATA!$A$2:$A$182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 localSheetId="1">#REF!</definedName>
    <definedName name="NGL_ExD_Additions">#REF!</definedName>
    <definedName name="NGL_ExD_OB" localSheetId="0">#REF!</definedName>
    <definedName name="NGL_ExD_OB" localSheetId="1">#REF!</definedName>
    <definedName name="NGL_ExD_OB">#REF!</definedName>
    <definedName name="NGL_ExUD_Additions" localSheetId="0">#REF!</definedName>
    <definedName name="NGL_ExUD_Additions" localSheetId="1">#REF!</definedName>
    <definedName name="NGL_ExUD_Additions">#REF!</definedName>
    <definedName name="NGL_ExUD_OB" localSheetId="0">#REF!</definedName>
    <definedName name="NGL_ExUD_OB" localSheetId="1">#REF!</definedName>
    <definedName name="NGL_ExUD_OB">#REF!</definedName>
    <definedName name="NGL_PvD_Additions" localSheetId="0">#REF!</definedName>
    <definedName name="NGL_PvD_Additions" localSheetId="1">#REF!</definedName>
    <definedName name="NGL_PvD_Additions">#REF!</definedName>
    <definedName name="NGL_PvD_OB" localSheetId="0">#REF!</definedName>
    <definedName name="NGL_PvD_OB" localSheetId="1">#REF!</definedName>
    <definedName name="NGL_PvD_OB">#REF!</definedName>
    <definedName name="NGL_PvUD_Additions" localSheetId="0">#REF!</definedName>
    <definedName name="NGL_PvUD_Additions" localSheetId="1">#REF!</definedName>
    <definedName name="NGL_PvUD_Additions">#REF!</definedName>
    <definedName name="NGL_PvUD_OB" localSheetId="0">#REF!</definedName>
    <definedName name="NGL_PvUD_OB" localSheetId="1">#REF!</definedName>
    <definedName name="NGL_PvUD_OB">#REF!</definedName>
    <definedName name="njhh" localSheetId="1">#REF!</definedName>
    <definedName name="njhh">#REF!</definedName>
    <definedName name="nn" localSheetId="1">[27]Indicators!#REF!</definedName>
    <definedName name="nn">[27]Indicators!#REF!</definedName>
    <definedName name="nnnnnn" localSheetId="1">[27]Indicators!#REF!</definedName>
    <definedName name="nnnnnn">[27]Indicators!#REF!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[13]Indicators!$BA$2:$BA$65536</definedName>
    <definedName name="NPV0" localSheetId="0">#REF!</definedName>
    <definedName name="NPV0" localSheetId="1">#REF!</definedName>
    <definedName name="NPV0">#REF!</definedName>
    <definedName name="Number_of_wells" localSheetId="0">'[57]Vivaldi Hub 1.3 tcf'!#REF!</definedName>
    <definedName name="Number_of_wells">'[57]Vivaldi Hub 1.3 tcf'!#REF!</definedName>
    <definedName name="O1_Inp">[34]Sheet1!$D$65:$AZ$65</definedName>
    <definedName name="O2_Inp">[34]Sheet1!$D$66:$AZ$66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 localSheetId="1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[13]Indicators!$BT$2:$BT$65536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[13]Indicators!$BJ$2:$BJ$65536</definedName>
    <definedName name="Oil_Appraisal_Wells" localSheetId="0">#REF!</definedName>
    <definedName name="Oil_Appraisal_Wells">[13]Indicators!$AL$2:$AL$65536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 localSheetId="1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[13]Indicators!$BI$2:$BI$65536</definedName>
    <definedName name="Oil_Development_Completion" localSheetId="0">#REF!</definedName>
    <definedName name="Oil_Development_Completion">[13]Indicators!$BN$2:$BN$65536</definedName>
    <definedName name="Oil_Development_Drilling" localSheetId="0">#REF!</definedName>
    <definedName name="Oil_Development_Drilling">[13]Indicators!$BM$2:$BM$65536</definedName>
    <definedName name="Oil_Development_Wells" localSheetId="0">#REF!</definedName>
    <definedName name="Oil_Development_Wells">[13]Indicators!$AM$2:$AM$65536</definedName>
    <definedName name="Oil_Dir_Fixed_Opex" localSheetId="1">#REF!</definedName>
    <definedName name="Oil_Dir_Fixed_Opex">#REF!</definedName>
    <definedName name="Oil_Direct_Variable_Opex" localSheetId="1">#REF!</definedName>
    <definedName name="Oil_Direct_Variable_Opex">#REF!</definedName>
    <definedName name="Oil_ExD_Additions" localSheetId="0">#REF!</definedName>
    <definedName name="Oil_ExD_Additions" localSheetId="1">#REF!</definedName>
    <definedName name="Oil_ExD_Additions">#REF!</definedName>
    <definedName name="Oil_ExD_OB" localSheetId="0">#REF!</definedName>
    <definedName name="Oil_ExD_OB" localSheetId="1">#REF!</definedName>
    <definedName name="Oil_ExD_OB">#REF!</definedName>
    <definedName name="Oil_Exploration_Appraisal_Drilling" localSheetId="0">#REF!</definedName>
    <definedName name="Oil_Exploration_Appraisal_Drilling">[13]Indicators!$BH$2:$BH$65536</definedName>
    <definedName name="Oil_Exploration_Capex" localSheetId="0">#REF!</definedName>
    <definedName name="Oil_Exploration_Capex">[13]Indicators!$BE$2:$BE$65536</definedName>
    <definedName name="Oil_Exploration_Drilling" localSheetId="0">#REF!</definedName>
    <definedName name="Oil_Exploration_Drilling">[13]Indicators!$BG$2:$BG$65536</definedName>
    <definedName name="Oil_Exploration_Location_Preparation">[13]Indicators!$BF$2:$BF$65536</definedName>
    <definedName name="Oil_Exploration_Other" localSheetId="0">#REF!</definedName>
    <definedName name="Oil_Exploration_Other">[13]Indicators!$BD$2:$BD$65536</definedName>
    <definedName name="Oil_Exploration_Seismic" localSheetId="0">#REF!</definedName>
    <definedName name="Oil_Exploration_Seismic">[13]Indicators!$BC$2:$BC$65536</definedName>
    <definedName name="Oil_Exploration_Wells" localSheetId="0">#REF!</definedName>
    <definedName name="Oil_Exploration_Wells">[13]Indicators!$AK$2:$AK$65536</definedName>
    <definedName name="Oil_ExUD_Additions" localSheetId="0">#REF!</definedName>
    <definedName name="Oil_ExUD_Additions" localSheetId="1">#REF!</definedName>
    <definedName name="Oil_ExUD_Additions">#REF!</definedName>
    <definedName name="Oil_ExUD_OB" localSheetId="0">#REF!</definedName>
    <definedName name="Oil_ExUD_OB" localSheetId="1">#REF!</definedName>
    <definedName name="Oil_ExUD_OB">#REF!</definedName>
    <definedName name="Oil_Facilities" localSheetId="0">#REF!</definedName>
    <definedName name="Oil_Facilities">[13]Indicators!$BQ$2:$BQ$65536</definedName>
    <definedName name="Oil_Fiscal_Opex" localSheetId="1">#REF!</definedName>
    <definedName name="Oil_Fiscal_Opex">#REF!</definedName>
    <definedName name="Oil_Flowlines_and_Hookup" localSheetId="0">#REF!</definedName>
    <definedName name="Oil_Flowlines_and_Hookup">[13]Indicators!$BP$2:$BP$65536</definedName>
    <definedName name="Oil_Independent_Opex">[13]Indicators!$CJ$2:$CJ$65536</definedName>
    <definedName name="Oil_Indirect_Opex" localSheetId="1">#REF!</definedName>
    <definedName name="Oil_Indirect_Opex">#REF!</definedName>
    <definedName name="Oil_Infrastructure" localSheetId="0">#REF!</definedName>
    <definedName name="Oil_Infrastructure">[13]Indicators!$BR$2:$BR$65536</definedName>
    <definedName name="Oil_Location_Preparation" localSheetId="0">#REF!</definedName>
    <definedName name="Oil_Location_Preparation">[13]Indicators!$BL$2:$BL$65536</definedName>
    <definedName name="Oil_Oncosts" localSheetId="0">#REF!</definedName>
    <definedName name="Oil_Oncosts">[13]Indicators!$BS$2:$BS$65536</definedName>
    <definedName name="Oil_Opex" localSheetId="0">#REF!</definedName>
    <definedName name="Oil_Opex" localSheetId="1">#REF!</definedName>
    <definedName name="Oil_Opex">#REF!</definedName>
    <definedName name="oil_original" localSheetId="0">#REF!</definedName>
    <definedName name="oil_original">#REF!</definedName>
    <definedName name="Oil_Pre_FID_Development_Costs">[13]Indicators!$AX$2:$AX$65536</definedName>
    <definedName name="oil_price_base" localSheetId="0">#REF!</definedName>
    <definedName name="oil_price_base">#REF!</definedName>
    <definedName name="Oil_Price_MOD">[34]Sheet1!$D$74:$AZ$74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[13]Indicators!$BK$2:$BK$65536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 localSheetId="1">#REF!</definedName>
    <definedName name="Oil_PvD_Additions">#REF!</definedName>
    <definedName name="Oil_PvD_OB" localSheetId="0">#REF!</definedName>
    <definedName name="Oil_PvD_OB" localSheetId="1">#REF!</definedName>
    <definedName name="Oil_PvD_OB">#REF!</definedName>
    <definedName name="Oil_PvUD_Additions" localSheetId="0">#REF!</definedName>
    <definedName name="Oil_PvUD_Additions" localSheetId="1">#REF!</definedName>
    <definedName name="Oil_PvUD_Additions">#REF!</definedName>
    <definedName name="Oil_PvUD_OB" localSheetId="0">#REF!</definedName>
    <definedName name="Oil_PvUD_OB" localSheetId="1">#REF!</definedName>
    <definedName name="Oil_PvUD_OB">#REF!</definedName>
    <definedName name="oil_rate_unit" localSheetId="0">#REF!</definedName>
    <definedName name="oil_rate_unit">#REF!</definedName>
    <definedName name="OIL_REC_DVR" localSheetId="1">'[67]Ultimate Recovery and Reserves'!#REF!</definedName>
    <definedName name="OIL_REC_DVR">'[67]Ultimate Recovery and Reserves'!#REF!</definedName>
    <definedName name="OIL_REC_RES" localSheetId="1">'[67]Ultimate Recovery and Reserves'!#REF!</definedName>
    <definedName name="OIL_REC_RES">'[67]Ultimate Recovery and Reserves'!#REF!</definedName>
    <definedName name="OIL_REC_URD" localSheetId="1">'[67]Ultimate Recovery and Reserves'!#REF!</definedName>
    <definedName name="OIL_REC_URD">'[67]Ultimate Recovery and Reserves'!#REF!</definedName>
    <definedName name="OIL_REC_URT" localSheetId="1">'[67]Ultimate Recovery and Reserves'!#REF!</definedName>
    <definedName name="OIL_REC_URT">'[67]Ultimate Recovery and Reserves'!#REF!</definedName>
    <definedName name="Oil_Recompletion" localSheetId="0">#REF!</definedName>
    <definedName name="Oil_Recompletion">[13]Indicators!$BO$2:$BO$65536</definedName>
    <definedName name="Oil_Recompletion_Wells" localSheetId="0">#REF!</definedName>
    <definedName name="Oil_Recompletion_Wells">[13]Indicators!$AN$2:$AN$65536</definedName>
    <definedName name="Oil_Repairs_Well" localSheetId="0">#REF!</definedName>
    <definedName name="Oil_Repairs_Well">[13]Indicators!$AO$2:$AO$65536</definedName>
    <definedName name="Oil_Reserves__mln_boe">[46]Overview!$L$4</definedName>
    <definedName name="oil_vol_percent" localSheetId="0">#REF!</definedName>
    <definedName name="oil_vol_percent">#REF!</definedName>
    <definedName name="Oil_Wells" localSheetId="0">[53]Profiles!#REF!</definedName>
    <definedName name="Oil_Wells">[13]Indicators!$W$2:$W$65536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'[68]Oil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[13]Indicators!$Y$2:$Y$65536</definedName>
    <definedName name="OilVol" localSheetId="0">#REF!</definedName>
    <definedName name="OilVol" localSheetId="1">#REF!</definedName>
    <definedName name="OilVol">#REF!</definedName>
    <definedName name="Old_Remarks" localSheetId="0">#REF!</definedName>
    <definedName name="Old_Remarks">#REF!</definedName>
    <definedName name="OML">[13]Indicators!$J$2:$J$65536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'[69]Lookup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 localSheetId="1">#REF!</definedName>
    <definedName name="Onstream_Date">#REF!</definedName>
    <definedName name="Operated" localSheetId="0">#REF!</definedName>
    <definedName name="Operated">#REF!</definedName>
    <definedName name="Operator" localSheetId="1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 localSheetId="1">#REF!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 localSheetId="1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 localSheetId="1">#REF!</definedName>
    <definedName name="P_111_01_Sales_Oil">#REF!</definedName>
    <definedName name="P_111_02_Sales_Gas" localSheetId="1">#REF!</definedName>
    <definedName name="P_111_02_Sales_Gas">#REF!</definedName>
    <definedName name="P_111_03_Sales_NGL_Cond" localSheetId="1">#REF!</definedName>
    <definedName name="P_111_03_Sales_NGL_Cond">#REF!</definedName>
    <definedName name="P_111_Sales_Proceeds" localSheetId="1">#REF!</definedName>
    <definedName name="P_111_Sales_Proceeds">#REF!</definedName>
    <definedName name="P_120_Total_Other_Revenue" localSheetId="1">#REF!</definedName>
    <definedName name="P_120_Total_Other_Revenue">#REF!</definedName>
    <definedName name="P_220_Royalties" localSheetId="1">#REF!</definedName>
    <definedName name="P_220_Royalties">#REF!</definedName>
    <definedName name="P_230_Opex" localSheetId="1">#REF!</definedName>
    <definedName name="P_230_Opex">#REF!</definedName>
    <definedName name="P_240_Other_Expenses" localSheetId="1">#REF!</definedName>
    <definedName name="P_240_Other_Expenses">#REF!</definedName>
    <definedName name="P_250_Expl_Expense" localSheetId="1">#REF!</definedName>
    <definedName name="P_250_Expl_Expense">#REF!</definedName>
    <definedName name="P_413_Taxation_Current" localSheetId="1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[34]Sheet1!$D$14:$AZ$14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'[41]BASE DATA'!$A$29:$A$31</definedName>
    <definedName name="PAO">'[42]Budget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 localSheetId="1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 localSheetId="1">#REF!</definedName>
    <definedName name="Plan_LV">#REF!</definedName>
    <definedName name="Plan_Unit_Category" localSheetId="1">#REF!</definedName>
    <definedName name="Plan_Unit_Category">#REF!</definedName>
    <definedName name="Plan_Unit_Name" localSheetId="0">#REF!</definedName>
    <definedName name="Plan_Unit_Name">[13]Indicators!$P$2:$P$65536</definedName>
    <definedName name="Planning_Focal_Point" localSheetId="0">#REF!</definedName>
    <definedName name="Planning_Focal_Point">[13]Indicators!$Q$2:$Q$65536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 localSheetId="1">#REF!</definedName>
    <definedName name="plotOpportunityDefinition">#REF!</definedName>
    <definedName name="plotPRA" localSheetId="1">#REF!</definedName>
    <definedName name="plotPRA">#REF!</definedName>
    <definedName name="Pmaster" localSheetId="1">#REF!</definedName>
    <definedName name="Pmaster">#REF!</definedName>
    <definedName name="PMaster_Project_Name">[13]Indicators!$O$2:$O$65536</definedName>
    <definedName name="PmasterName" localSheetId="0">#REF!</definedName>
    <definedName name="PmasterName" localSheetId="1">#REF!</definedName>
    <definedName name="PmasterName">#REF!</definedName>
    <definedName name="POS_FID">[16]Economics!$K$15</definedName>
    <definedName name="POS_to_FID" localSheetId="0">#REF!</definedName>
    <definedName name="POS_to_FID" localSheetId="1">#REF!</definedName>
    <definedName name="POS_to_FID">#REF!</definedName>
    <definedName name="POVNDRCD" localSheetId="0">[70]FORMS!#REF!</definedName>
    <definedName name="POVNDRCD">[70]FORMS!#REF!</definedName>
    <definedName name="PRACTICE" localSheetId="1" hidden="1">{#N/A,#N/A,FALSE,"CoverPage";#N/A,#N/A,FALSE,"Objective";#N/A,#N/A,FALSE,"TeamNorm";#N/A,#N/A,FALSE,"PAE";#N/A,#N/A,FALSE,"PBE";#N/A,#N/A,FALSE,"PSE";#N/A,#N/A,FALSE,"PME";#N/A,#N/A,FALSE,"HSE"}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 localSheetId="1">[27]Indicators!#REF!</definedName>
    <definedName name="Pre_FID_Development_Costs">#REF!</definedName>
    <definedName name="Premise">'[68]Oil Price'!$F$4</definedName>
    <definedName name="Price_Scenario" localSheetId="0">#REF!</definedName>
    <definedName name="Price_Scenario" localSheetId="1">#REF!</definedName>
    <definedName name="Price_Scenario">#REF!</definedName>
    <definedName name="PriceSeries" localSheetId="0">[2]Parameters!#REF!</definedName>
    <definedName name="PriceSeries">[2]Parameters!#REF!</definedName>
    <definedName name="Print_Area_1">'[20]#REF'!$B$65:$P$149</definedName>
    <definedName name="Print_Area_2">'[20]#REF'!$B$3:$O$77</definedName>
    <definedName name="Print_Area_MI" localSheetId="0">[71]TER2!#REF!</definedName>
    <definedName name="Print_Area_MI">[71]TER2!#REF!</definedName>
    <definedName name="prior_data1">[16]Economics!$F$24:$F$27,[16]Economics!$H$24:$H$27,[16]Economics!$F$29:$F$31,[16]Economics!$H$29:$H$31,[16]Economics!$F$40,[16]Economics!$G$40,[16]Economics!$H$40,[16]Economics!$F$43:$F$44,[16]Economics!$H$43:$H$44,[16]Economics!$F$52:$F$54,[16]Economics!$H$52:$H$54</definedName>
    <definedName name="prior_data2">[16]Economics!$F$59,[16]Economics!$H$59,[16]Economics!$F$63,[16]Economics!$H$63,[16]Economics!$F$66:$F$69,[16]Economics!$H$66:$H$69,[16]Economics!$F$71:$F$74,[16]Economics!$H$71:$H$74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 localSheetId="1">[19]R8_fld!#REF!</definedName>
    <definedName name="PROD">[19]R8_fld!#REF!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[13]Indicators!$R$2:$R$65536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 localSheetId="1">#REF!</definedName>
    <definedName name="Profile">#REF!</definedName>
    <definedName name="Profiledata">'[69]Lookup sheet'!$R$2:$T$16</definedName>
    <definedName name="Proj_Code" localSheetId="0">#REF!</definedName>
    <definedName name="Proj_Code">#REF!</definedName>
    <definedName name="project_delay" localSheetId="0">[14]Delay!#REF!</definedName>
    <definedName name="project_delay">[14]Delay!#REF!</definedName>
    <definedName name="Project_ID" localSheetId="0">#REF!</definedName>
    <definedName name="Project_ID">#REF!</definedName>
    <definedName name="Project_Id_Number" localSheetId="1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[13]Indicators!$M$2:$M$65536</definedName>
    <definedName name="ProjectlistOil" localSheetId="0">#REF!</definedName>
    <definedName name="ProjectlistOil">#REF!</definedName>
    <definedName name="projectlistPEEP" localSheetId="0">[14]Calculations!#REF!</definedName>
    <definedName name="projectlistPEEP">[14]Calculations!#REF!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[13]Indicators!$N$2:$N$65536</definedName>
    <definedName name="ProRate">'[22]prodprof 1'!A$5*('[22]prodprof 1'!A31-'[22]prodprof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 localSheetId="1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 localSheetId="1">[27]Indicators!#REF!</definedName>
    <definedName name="qewt5we">[27]Indicators!#REF!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 localSheetId="1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'[22]prodprof 1'!$F$17</definedName>
    <definedName name="RATEREC" localSheetId="0">#REF!</definedName>
    <definedName name="RATEREC">#REF!</definedName>
    <definedName name="Ratio_disputed_capital_costs_PP_E" localSheetId="0">'[72]DATA INPUT'!#REF!</definedName>
    <definedName name="Ratio_disputed_capital_costs_PP_E">'[72]DATA INPUT'!#REF!</definedName>
    <definedName name="Ratio_disputed_capital_costs_PP_E_Bonga" localSheetId="0">'[72]DATA INPUT'!#REF!</definedName>
    <definedName name="Ratio_disputed_capital_costs_PP_E_Bonga">'[72]DATA INPUT'!#REF!</definedName>
    <definedName name="Ratio_disputed_capital_costs_PP_E_Erha" localSheetId="0">'[72]DATA INPUT'!#REF!</definedName>
    <definedName name="Ratio_disputed_capital_costs_PP_E_Erha">'[72]DATA INPUT'!#REF!</definedName>
    <definedName name="RawData" localSheetId="0">#REF!</definedName>
    <definedName name="RawData">#REF!</definedName>
    <definedName name="ray_shhet" localSheetId="0">'[73]Mapping Fields to AGG node'!$B$3:$B$171</definedName>
    <definedName name="ray_shhet">'[74]Mapping Fields to AGG node'!$B$3:$B$171</definedName>
    <definedName name="rbbea">[27]Indicators!#REF!</definedName>
    <definedName name="reabr">[27]Indicators!#REF!</definedName>
    <definedName name="Real" localSheetId="0">#REF!</definedName>
    <definedName name="Real" localSheetId="1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 localSheetId="1">#REF!</definedName>
    <definedName name="Report_Periods">#REF!</definedName>
    <definedName name="Report_Real" localSheetId="0">#REF!</definedName>
    <definedName name="Report_Real" localSheetId="1">#REF!</definedName>
    <definedName name="Report_Real">#REF!</definedName>
    <definedName name="Report_Start" localSheetId="0">#REF!</definedName>
    <definedName name="Report_Start" localSheetId="1">#REF!</definedName>
    <definedName name="Report_Start">#REF!</definedName>
    <definedName name="Report_Units" localSheetId="0">#REF!</definedName>
    <definedName name="Report_Units" localSheetId="1">#REF!</definedName>
    <definedName name="Report_Units">#REF!</definedName>
    <definedName name="Report_Yearly" localSheetId="0">#REF!</definedName>
    <definedName name="Report_Yearly" localSheetId="1">#REF!</definedName>
    <definedName name="Report_Yearly">#REF!</definedName>
    <definedName name="rer" localSheetId="1">#REF!</definedName>
    <definedName name="rer">#REF!</definedName>
    <definedName name="Reserves_Addition" localSheetId="0">#REF!</definedName>
    <definedName name="Reserves_Addition">#REF!</definedName>
    <definedName name="REV_ID" localSheetId="1">'[67]Ultimate Recovery and Reserves'!#REF!</definedName>
    <definedName name="REV_ID">'[67]Ultimate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 localSheetId="1">#REF!</definedName>
    <definedName name="revision">#REF!</definedName>
    <definedName name="revisions" localSheetId="1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 localSheetId="1">#REF!</definedName>
    <definedName name="reyryj">#REF!</definedName>
    <definedName name="rfww" localSheetId="1">[27]Indicators!#REF!</definedName>
    <definedName name="rfww">[27]Indicators!#REF!</definedName>
    <definedName name="rig" localSheetId="0">[61]mar!#REF!</definedName>
    <definedName name="rig">[61]mar!#REF!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 localSheetId="1">[27]Indicators!#REF!</definedName>
    <definedName name="rrrr">[27]Indicators!#REF!</definedName>
    <definedName name="rrtt" localSheetId="1">[27]Indicators!#REF!</definedName>
    <definedName name="rrtt">[27]Indicators!#REF!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 localSheetId="1">#REF!</definedName>
    <definedName name="rthtrt">#REF!</definedName>
    <definedName name="Run_Description" localSheetId="0">#REF!</definedName>
    <definedName name="Run_Description" localSheetId="1">#REF!</definedName>
    <definedName name="Run_Description">#REF!</definedName>
    <definedName name="S" localSheetId="1">[19]R8_fld!#REF!</definedName>
    <definedName name="S">[19]R8_fld!#REF!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localSheetId="1" hidden="1">{#N/A,#N/A,FALSE,"CoverPage";#N/A,#N/A,FALSE,"Objective";#N/A,#N/A,FALSE,"TeamNorm";#N/A,#N/A,FALSE,"PAE";#N/A,#N/A,FALSE,"PBE";#N/A,#N/A,FALSE,"PSE";#N/A,#N/A,FALSE,"PME";#N/A,#N/A,FALSE,"HSE"}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 localSheetId="1">[27]Indicators!#REF!</definedName>
    <definedName name="sasss">[27]Indicators!#REF!</definedName>
    <definedName name="Save_Cases" localSheetId="0">#REF!</definedName>
    <definedName name="Save_Cases" localSheetId="1">#REF!</definedName>
    <definedName name="Save_Cases">#REF!</definedName>
    <definedName name="Save_Prefix" localSheetId="0">#REF!</definedName>
    <definedName name="Save_Prefix" localSheetId="1">#REF!</definedName>
    <definedName name="Save_Prefix">#REF!</definedName>
    <definedName name="Save_Suffix" localSheetId="0">#REF!</definedName>
    <definedName name="Save_Suffix" localSheetId="1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 localSheetId="1">#REF!</definedName>
    <definedName name="scheduleScale">#REF!</definedName>
    <definedName name="Script_File" localSheetId="0">#REF!</definedName>
    <definedName name="Script_File" localSheetId="1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1">#REF!</definedName>
    <definedName name="select_initiation_phasing">#REF!</definedName>
    <definedName name="select_sequence" localSheetId="0">#REF!</definedName>
    <definedName name="select_sequence" localSheetId="1">#REF!</definedName>
    <definedName name="select_sequence">#REF!</definedName>
    <definedName name="Selection_File" localSheetId="0">#REF!</definedName>
    <definedName name="Selection_File" localSheetId="1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[41]Contract_Details!$A$2:$A$74</definedName>
    <definedName name="set" localSheetId="0">#REF!</definedName>
    <definedName name="set">#REF!</definedName>
    <definedName name="sevbv" localSheetId="1">[27]Indicators!#REF!</definedName>
    <definedName name="sevbv">[27]Indicators!#REF!</definedName>
    <definedName name="SFR___GP1_Volumes_Table" localSheetId="0">#REF!</definedName>
    <definedName name="SFR___GP1_Volumes_Table" localSheetId="1">#REF!</definedName>
    <definedName name="SFR___GP1_Volumes_Table">#REF!</definedName>
    <definedName name="sgpltariff" localSheetId="0">#REF!</definedName>
    <definedName name="sgpltariff">#REF!</definedName>
    <definedName name="Share" localSheetId="1">[19]R8_fld!#REF!</definedName>
    <definedName name="Share">[19]R8_fld!#REF!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 localSheetId="1">#REF!</definedName>
    <definedName name="Shell_After_Tax_Cash_Flow">#REF!</definedName>
    <definedName name="Shell_Before_Tax_Cash_Flow" localSheetId="1">#REF!</definedName>
    <definedName name="Shell_Before_Tax_Cash_Flow">#REF!</definedName>
    <definedName name="Shell_bonus_paid">[34]Sheet1!$D$204:$AZ$204</definedName>
    <definedName name="Shell_bonus_recovered">[34]Sheet1!$D$208:$AZ$208</definedName>
    <definedName name="Shell_CAPEX">[34]Sheet1!$D$205:$AZ$205</definedName>
    <definedName name="Shell_capex_recovered">[34]Sheet1!$D$210:$AZ$210</definedName>
    <definedName name="Shell_CF">[34]Sheet1!$D$216:$AZ$216</definedName>
    <definedName name="Shell_cf_rt">[34]Sheet1!$D$218:$AZ$218</definedName>
    <definedName name="Shell_EXPEX">[34]Sheet1!$D$206:$AZ$206</definedName>
    <definedName name="Shell_Expex_recovered">[34]Sheet1!$D$209:$AZ$209</definedName>
    <definedName name="Shell_Expl_reward_gas">[34]Sheet1!$D$213:$AZ$213</definedName>
    <definedName name="Shell_Expl_reward_oil">[34]Sheet1!$D$214:$AZ$214</definedName>
    <definedName name="Shell_Fee">[34]Sheet1!$D$211:$AZ$211</definedName>
    <definedName name="Shell_OP" localSheetId="0">#REF!</definedName>
    <definedName name="Shell_OP">#REF!</definedName>
    <definedName name="Shell_Operated" localSheetId="1">#REF!</definedName>
    <definedName name="Shell_Operated">#REF!</definedName>
    <definedName name="Shell_Operating_Income" localSheetId="1">#REF!</definedName>
    <definedName name="Shell_Operating_Income">#REF!</definedName>
    <definedName name="Shell_OPEX">[34]Sheet1!$D$207:$AZ$207</definedName>
    <definedName name="Shell_revenue">[34]Sheet1!$D$212:$AZ$212</definedName>
    <definedName name="shell_share">[34]Sheet1!$D$100</definedName>
    <definedName name="Shell_Tax">[34]Sheet1!$D$215:$AZ$215</definedName>
    <definedName name="Shell_Ttl_Proved_Decomm" localSheetId="1">#REF!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'[22]prodprof 1'!$B$28</definedName>
    <definedName name="SlopeWE">'[22]prodprof 1'!$C$28</definedName>
    <definedName name="SlopeWH">'[22]prodprof 1'!$D$28</definedName>
    <definedName name="sma">[42]sma!$A$6:$F$19</definedName>
    <definedName name="SNAME1" localSheetId="1">'[67]Ultimate Recovery and Reserves'!#REF!</definedName>
    <definedName name="SNAME1">'[67]Ultimate Recovery and Reserves'!#REF!</definedName>
    <definedName name="SNAME2" localSheetId="1">'[67]Ultimate Recovery and Reserves'!#REF!</definedName>
    <definedName name="SNAME2">'[67]Ultimate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[75]source!$A$1:$M$833</definedName>
    <definedName name="Start" localSheetId="1">#REF!</definedName>
    <definedName name="Start">#REF!</definedName>
    <definedName name="Start_date" localSheetId="0">#REF!</definedName>
    <definedName name="Start_date" localSheetId="1">#REF!</definedName>
    <definedName name="Start_date">#REF!</definedName>
    <definedName name="STATUS">'[41]BASE DATA'!$A$2:$A$21</definedName>
    <definedName name="Status_Flag">[21]Economics!$F$12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 localSheetId="1">[27]Indicators!#REF!</definedName>
    <definedName name="stt">[27]Indicators!#REF!</definedName>
    <definedName name="stwds" localSheetId="1">[47]Indicators!$BU$2:$BU$65536</definedName>
    <definedName name="stwds">[76]Indicators!$BU$2:$BU$65536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 localSheetId="1">#REF!</definedName>
    <definedName name="Subtotal">#REF!</definedName>
    <definedName name="SummaryDate" localSheetId="0">#REF!</definedName>
    <definedName name="SummaryDate">#REF!</definedName>
    <definedName name="SUPPLIERS" localSheetId="0">'[41]BASE DATA'!#REF!</definedName>
    <definedName name="SUPPLIERS">'[41]BASE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 localSheetId="1">#REF!</definedName>
    <definedName name="TASK">#REF!</definedName>
    <definedName name="Tax_paid">[34]Sheet1!$D$175:$AZ$175</definedName>
    <definedName name="TAXSUM" localSheetId="0">#REF!</definedName>
    <definedName name="TAXSUM">#REF!</definedName>
    <definedName name="tb">'[57]Reservoir Summary Data'!$B$39</definedName>
    <definedName name="TB_Rate_4.5">'[57]Reservoir Summary Data'!$B$60</definedName>
    <definedName name="TB_Rate_5.5">'[57]Reservoir Summary Data'!$B$67</definedName>
    <definedName name="teabrb" localSheetId="1">[27]Indicators!#REF!</definedName>
    <definedName name="teabrb">[27]Indicators!#REF!</definedName>
    <definedName name="Technical_Focal_Point" localSheetId="0">#REF!</definedName>
    <definedName name="Technical_Focal_Point">[13]Indicators!$V$2:$V$65536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[77]Full_Year!#REF!</definedName>
    <definedName name="TEST16">[77]Full_Year!#REF!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 localSheetId="1">[27]Indicators!#REF!</definedName>
    <definedName name="thvwa">[27]Indicators!#REF!</definedName>
    <definedName name="tkte" localSheetId="1">#REF!</definedName>
    <definedName name="tkte">#REF!</definedName>
    <definedName name="tol_fin">[78]SetUp!$C$1001</definedName>
    <definedName name="tol_nonfin">[78]SetUp!$D$1001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[13]Indicators!$AU$2:$AU$65536</definedName>
    <definedName name="Tot_CO2_EMI_Seq_Exp">[13]Indicators!$AV$2:$AV$65536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[13]Indicators!$AW$2:$AW$65536</definedName>
    <definedName name="TOTAL">[15]ActivityData!$A$1:$Y$178</definedName>
    <definedName name="Total_CAPEX" localSheetId="0">#REF!</definedName>
    <definedName name="Total_Capex" localSheetId="1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 localSheetId="1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[13]Indicators!$AI$2:$AI$65536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 localSheetId="1">#REF!</definedName>
    <definedName name="TotalCapex7">#REF!</definedName>
    <definedName name="TotalOpex" localSheetId="0">#REF!</definedName>
    <definedName name="TotalOpex">[13]Indicators!$AJ$2:$AJ$65536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 localSheetId="1">#REF!</definedName>
    <definedName name="trty4746wwwwww">#REF!</definedName>
    <definedName name="tttt" localSheetId="1">[27]Indicators!#REF!</definedName>
    <definedName name="tttt">[27]Indicators!#REF!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 localSheetId="1">[27]Indicators!#REF!</definedName>
    <definedName name="ty5trgg">[27]Indicators!#REF!</definedName>
    <definedName name="Type" localSheetId="0">#REF!</definedName>
    <definedName name="Type">#REF!</definedName>
    <definedName name="type_lookup" localSheetId="0">[14]Calculations!#REF!</definedName>
    <definedName name="type_lookup">[14]Calculations!#REF!</definedName>
    <definedName name="uhjyjgf">[27]Indicators!#REF!</definedName>
    <definedName name="UIG_Strategic_Theme">[13]Indicators!$T$2:$T$65536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1">#REF!</definedName>
    <definedName name="Units">#REF!</definedName>
    <definedName name="update" localSheetId="0">#REF!</definedName>
    <definedName name="update">#REF!</definedName>
    <definedName name="USD">[18]Calculation!$C$9:$C$12</definedName>
    <definedName name="USERDATA" localSheetId="0">#REF!</definedName>
    <definedName name="USERDATA" localSheetId="1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 localSheetId="1">#REF!</definedName>
    <definedName name="V_1">#REF!</definedName>
    <definedName name="V_2" localSheetId="1">#REF!</definedName>
    <definedName name="V_2">#REF!</definedName>
    <definedName name="V_3" localSheetId="1">#REF!</definedName>
    <definedName name="V_3">#REF!</definedName>
    <definedName name="V_4" localSheetId="1">#REF!</definedName>
    <definedName name="V_4">#REF!</definedName>
    <definedName name="V_411_01_Sales_Oil_Vol" localSheetId="1">#REF!</definedName>
    <definedName name="V_411_01_Sales_Oil_Vol">#REF!</definedName>
    <definedName name="V_411_02_Sales_Gas_Vol" localSheetId="1">#REF!</definedName>
    <definedName name="V_411_02_Sales_Gas_Vol">#REF!</definedName>
    <definedName name="V_411_03_Sales_NGL_Cond_Vol" localSheetId="1">#REF!</definedName>
    <definedName name="V_411_03_Sales_NGL_Cond_Vol">#REF!</definedName>
    <definedName name="V_411_Sales_BOE_Vol" localSheetId="1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[18]Calculation!$D$9:$D$12</definedName>
    <definedName name="Value_SUM">[18]Calculation!$D$14</definedName>
    <definedName name="vdbrv" localSheetId="1">[27]Indicators!#REF!</definedName>
    <definedName name="vdbrv">[27]Indicators!#REF!</definedName>
    <definedName name="vdsg" localSheetId="1">[27]Indicators!#REF!</definedName>
    <definedName name="vdsg">[27]Indicators!#REF!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'[57]Reservoir Summary Data'!$B$58</definedName>
    <definedName name="Vertical_EGP_Rate_5.5">'[57]Reservoir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'[22]prodprof 1'!$F$18</definedName>
    <definedName name="Well_Type">[79]Engine!$A$24:$A$33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 localSheetId="1">#REF!</definedName>
    <definedName name="werrt">#REF!</definedName>
    <definedName name="Where">'[41]BASE DATA'!$A$23:$A$26</definedName>
    <definedName name="WI" localSheetId="0">#REF!</definedName>
    <definedName name="WI" localSheetId="1">[80]Indicators!#REF!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 localSheetId="1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 localSheetId="1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localSheetId="1" hidden="1">{#N/A,#N/A,FALSE,"CoverPage";#N/A,#N/A,FALSE,"Objective";#N/A,#N/A,FALSE,"TeamNorm";#N/A,#N/A,FALSE,"PAE";#N/A,#N/A,FALSE,"PBE";#N/A,#N/A,FALSE,"PSE";#N/A,#N/A,FALSE,"PME";#N/A,#N/A,FALSE,"HSE"}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IF('[22]prodprof 1'!XEE1&lt;=[0]!CumP,'[22]prodprof 1'!XEE1*[0]!GORP,[0]!CumP*[0]!GORP+('[22]prodprof 1'!XEE1-[0]!CumP)*([0]!GORP+('[22]prodprof 1'!XEE1-[0]!CumP)*0.5*[0]!SlopeG))</definedName>
    <definedName name="wsdcgf">IF('[22]prodprof 1'!XEE1&lt;=CumP,'[22]prodprof 1'!XEE1*GORP,CumP*GORP+('[22]prodprof 1'!XEE1-CumP)*(GORP+('[22]prodprof 1'!XEE1-CumP)*0.5*SlopeG))</definedName>
    <definedName name="WW" localSheetId="0">#REF!</definedName>
    <definedName name="ww" localSheetId="1">[47]Indicators!$BI$2:$BI$65536</definedName>
    <definedName name="ww">[76]Indicators!$BI$2:$BI$65536</definedName>
    <definedName name="wyhg" localSheetId="1">#REF!</definedName>
    <definedName name="wyhg">#REF!</definedName>
    <definedName name="X_rate">'[81]As Is'!$B$17</definedName>
    <definedName name="X2005_Wells_Status_for_GWDP_update_Drilling_Only_List" localSheetId="0">#REF!</definedName>
    <definedName name="X2005_Wells_Status_for_GWDP_update_Drilling_Only_List" localSheetId="1">#REF!</definedName>
    <definedName name="X2005_Wells_Status_for_GWDP_update_Drilling_Only_List">#REF!</definedName>
    <definedName name="xcv" localSheetId="1">[27]Indicators!#REF!</definedName>
    <definedName name="xcv">[27]Indicators!#REF!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[44]SetUp!$I$1</definedName>
    <definedName name="year">[31]SetUp!$D$3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 localSheetId="1">[27]Indicators!#REF!</definedName>
    <definedName name="ynsb">[27]Indicators!#REF!</definedName>
    <definedName name="YTDadj">'[82]Shell Adj YTD'!$U$6:$AF$105</definedName>
    <definedName name="yvrrerb" localSheetId="1">[27]Indicators!#REF!</definedName>
    <definedName name="yvrrerb">[27]Indicators!#REF!</definedName>
  </definedNames>
  <calcPr calcId="191029"/>
  <pivotCaches>
    <pivotCache cacheId="9" r:id="rId8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8" i="1" l="1"/>
  <c r="X118" i="7"/>
  <c r="L115" i="7"/>
  <c r="L114" i="7"/>
  <c r="L113" i="7"/>
  <c r="L112" i="7"/>
  <c r="L111" i="7"/>
  <c r="M110" i="7"/>
  <c r="L110" i="7"/>
  <c r="M109" i="7"/>
  <c r="L109" i="7"/>
  <c r="M108" i="7"/>
  <c r="L108" i="7"/>
  <c r="M107" i="7"/>
  <c r="L107" i="7"/>
  <c r="U106" i="7"/>
  <c r="M106" i="7"/>
  <c r="L106" i="7"/>
  <c r="M105" i="7"/>
  <c r="L105" i="7"/>
  <c r="M104" i="7"/>
  <c r="L104" i="7"/>
  <c r="M102" i="7"/>
  <c r="L102" i="7"/>
  <c r="U101" i="7"/>
  <c r="M101" i="7"/>
  <c r="L101" i="7"/>
  <c r="M100" i="7"/>
  <c r="L100" i="7"/>
  <c r="U99" i="7"/>
  <c r="Q99" i="7"/>
  <c r="M99" i="7"/>
  <c r="O99" i="7" s="1"/>
  <c r="L99" i="7"/>
  <c r="M97" i="7"/>
  <c r="L97" i="7"/>
  <c r="M96" i="7"/>
  <c r="L96" i="7"/>
  <c r="M95" i="7"/>
  <c r="L95" i="7"/>
  <c r="M94" i="7"/>
  <c r="L94" i="7"/>
  <c r="M93" i="7"/>
  <c r="L93" i="7"/>
  <c r="M92" i="7"/>
  <c r="L92" i="7"/>
  <c r="M91" i="7"/>
  <c r="L91" i="7"/>
  <c r="U90" i="7"/>
  <c r="M90" i="7"/>
  <c r="Q90" i="7" s="1"/>
  <c r="L90" i="7"/>
  <c r="M88" i="7"/>
  <c r="L88" i="7"/>
  <c r="M87" i="7"/>
  <c r="M86" i="7"/>
  <c r="M84" i="7"/>
  <c r="L84" i="7"/>
  <c r="M83" i="7"/>
  <c r="L83" i="7"/>
  <c r="M82" i="7"/>
  <c r="L82" i="7"/>
  <c r="M81" i="7"/>
  <c r="L81" i="7"/>
  <c r="M80" i="7"/>
  <c r="L80" i="7"/>
  <c r="M79" i="7"/>
  <c r="L79" i="7"/>
  <c r="M78" i="7"/>
  <c r="Q78" i="7" s="1"/>
  <c r="L78" i="7"/>
  <c r="M77" i="7"/>
  <c r="L77" i="7"/>
  <c r="M76" i="7"/>
  <c r="L76" i="7"/>
  <c r="M74" i="7"/>
  <c r="L74" i="7"/>
  <c r="M73" i="7"/>
  <c r="L73" i="7"/>
  <c r="M72" i="7"/>
  <c r="L72" i="7"/>
  <c r="M71" i="7"/>
  <c r="L71" i="7"/>
  <c r="M70" i="7"/>
  <c r="L70" i="7"/>
  <c r="M69" i="7"/>
  <c r="L69" i="7"/>
  <c r="M68" i="7"/>
  <c r="L68" i="7"/>
  <c r="M67" i="7"/>
  <c r="L67" i="7"/>
  <c r="M66" i="7"/>
  <c r="L66" i="7"/>
  <c r="M65" i="7"/>
  <c r="L65" i="7"/>
  <c r="L64" i="7"/>
  <c r="M63" i="7"/>
  <c r="L63" i="7"/>
  <c r="M62" i="7"/>
  <c r="L62" i="7"/>
  <c r="M61" i="7"/>
  <c r="L61" i="7"/>
  <c r="P61" i="7" s="1"/>
  <c r="M60" i="7"/>
  <c r="L60" i="7"/>
  <c r="P59" i="7"/>
  <c r="M59" i="7"/>
  <c r="L59" i="7"/>
  <c r="N59" i="7" s="1"/>
  <c r="Q58" i="7"/>
  <c r="O58" i="7"/>
  <c r="S58" i="7" s="1"/>
  <c r="M58" i="7"/>
  <c r="L58" i="7"/>
  <c r="M57" i="7"/>
  <c r="L57" i="7"/>
  <c r="M56" i="7"/>
  <c r="L56" i="7"/>
  <c r="M55" i="7"/>
  <c r="L55" i="7"/>
  <c r="M54" i="7"/>
  <c r="L54" i="7"/>
  <c r="M53" i="7"/>
  <c r="L53" i="7"/>
  <c r="M50" i="7"/>
  <c r="L50" i="7"/>
  <c r="M49" i="7"/>
  <c r="L49" i="7"/>
  <c r="M48" i="7"/>
  <c r="L48" i="7"/>
  <c r="M47" i="7"/>
  <c r="L47" i="7"/>
  <c r="M46" i="7"/>
  <c r="L46" i="7"/>
  <c r="M45" i="7"/>
  <c r="L45" i="7"/>
  <c r="L44" i="7"/>
  <c r="M43" i="7"/>
  <c r="L43" i="7"/>
  <c r="M42" i="7"/>
  <c r="Q42" i="7" s="1"/>
  <c r="L42" i="7"/>
  <c r="M41" i="7"/>
  <c r="L41" i="7"/>
  <c r="M40" i="7"/>
  <c r="L40" i="7"/>
  <c r="L39" i="7"/>
  <c r="M38" i="7"/>
  <c r="L38" i="7"/>
  <c r="M37" i="7"/>
  <c r="L37" i="7"/>
  <c r="M36" i="7"/>
  <c r="L36" i="7"/>
  <c r="M35" i="7"/>
  <c r="L35" i="7"/>
  <c r="M34" i="7"/>
  <c r="L34" i="7"/>
  <c r="M33" i="7"/>
  <c r="L33" i="7"/>
  <c r="M32" i="7"/>
  <c r="L32" i="7"/>
  <c r="M31" i="7"/>
  <c r="L31" i="7"/>
  <c r="M30" i="7"/>
  <c r="L30" i="7"/>
  <c r="M29" i="7"/>
  <c r="L29" i="7"/>
  <c r="M28" i="7"/>
  <c r="L28" i="7"/>
  <c r="M27" i="7"/>
  <c r="L27" i="7"/>
  <c r="M25" i="7"/>
  <c r="L25" i="7"/>
  <c r="M24" i="7"/>
  <c r="M23" i="7"/>
  <c r="L23" i="7"/>
  <c r="M22" i="7"/>
  <c r="N116" i="7" l="1"/>
  <c r="N61" i="7"/>
  <c r="P116" i="7"/>
  <c r="R61" i="7"/>
  <c r="R59" i="7"/>
  <c r="O101" i="7"/>
  <c r="S101" i="7" s="1"/>
  <c r="V101" i="7" s="1"/>
  <c r="U116" i="7"/>
  <c r="U117" i="7" s="1"/>
  <c r="S99" i="7"/>
  <c r="V99" i="7" s="1"/>
  <c r="Q101" i="7"/>
  <c r="O80" i="7"/>
  <c r="O106" i="7"/>
  <c r="O42" i="7"/>
  <c r="O78" i="7"/>
  <c r="S78" i="7" s="1"/>
  <c r="Q80" i="7"/>
  <c r="O90" i="7"/>
  <c r="S90" i="7" s="1"/>
  <c r="V90" i="7" s="1"/>
  <c r="Q106" i="7"/>
  <c r="Q116" i="7" s="1"/>
  <c r="S80" i="7" l="1"/>
  <c r="U118" i="7"/>
  <c r="S42" i="7"/>
  <c r="O116" i="7"/>
  <c r="S106" i="7"/>
  <c r="V106" i="7" s="1"/>
  <c r="V116" i="7" s="1"/>
  <c r="C23" i="1" l="1"/>
  <c r="J9" i="1" l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<sst xmlns="http://schemas.openxmlformats.org/spreadsheetml/2006/main" count="208" uniqueCount="158">
  <si>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</si>
  <si>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</si>
  <si>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</si>
  <si>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</si>
  <si>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</si>
  <si>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</si>
  <si>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</si>
  <si>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</si>
  <si>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</si>
  <si>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</si>
  <si>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</si>
  <si>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</si>
  <si>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</si>
  <si>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</si>
  <si>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</si>
  <si>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</si>
  <si>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</si>
  <si>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</si>
  <si>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</si>
  <si>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</si>
  <si>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</si>
  <si>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</si>
  <si>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</si>
  <si>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</si>
  <si>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</si>
  <si>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</si>
  <si>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</si>
  <si>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</si>
  <si>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</si>
  <si>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</si>
  <si>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</si>
  <si>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</si>
  <si>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</si>
  <si>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</si>
  <si>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</si>
  <si>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Column Labels</t>
  </si>
  <si>
    <t>NOV</t>
  </si>
  <si>
    <t>DomGas</t>
  </si>
  <si>
    <t>NLNG</t>
  </si>
  <si>
    <t>No Market</t>
  </si>
  <si>
    <t>Oil</t>
  </si>
  <si>
    <t>Row Labels</t>
  </si>
  <si>
    <t>Sum of Plan</t>
  </si>
  <si>
    <t>Sum of Actual</t>
  </si>
  <si>
    <t>EGBF1</t>
  </si>
  <si>
    <t>EGBF1_G</t>
  </si>
  <si>
    <t>EGWF1</t>
  </si>
  <si>
    <t>EGWF1_G</t>
  </si>
  <si>
    <t>IDUF1</t>
  </si>
  <si>
    <t>IDUF1_G</t>
  </si>
  <si>
    <t>OGNF1</t>
  </si>
  <si>
    <t>OGNF1_G</t>
  </si>
  <si>
    <t>SBAF1</t>
  </si>
  <si>
    <t>SBAF1_G</t>
  </si>
  <si>
    <t>TEDF1</t>
  </si>
  <si>
    <t>TEDF1_G</t>
  </si>
  <si>
    <t>Central East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</si>
  <si>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</si>
  <si>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</si>
  <si>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</si>
  <si>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</si>
  <si>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</si>
  <si>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</si>
  <si>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</si>
  <si>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</si>
  <si>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</si>
  <si>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</si>
  <si>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</si>
  <si>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</si>
  <si>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</si>
  <si>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</si>
  <si>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</si>
  <si>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</si>
  <si>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</si>
  <si>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</si>
  <si>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</si>
  <si>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</si>
  <si>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</si>
  <si>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</si>
  <si>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</si>
  <si>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</si>
  <si>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</si>
  <si>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</si>
  <si>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</si>
  <si>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</si>
  <si>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</si>
  <si>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</si>
  <si>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Land</t>
  </si>
  <si>
    <t>AGBD/OBGN</t>
  </si>
  <si>
    <t>AGBF1</t>
  </si>
  <si>
    <t>AGBF1_G</t>
  </si>
  <si>
    <t>AGBF2</t>
  </si>
  <si>
    <t>AGBF2_G</t>
  </si>
  <si>
    <t>AGBG1</t>
  </si>
  <si>
    <t>AGBG1_G</t>
  </si>
  <si>
    <t>OBIF1</t>
  </si>
  <si>
    <t>OBIF1_G</t>
  </si>
  <si>
    <t>OBIG1_G</t>
  </si>
  <si>
    <t>(blank)</t>
  </si>
  <si>
    <t>AHIA/RUMU</t>
  </si>
  <si>
    <t>AHIF1</t>
  </si>
  <si>
    <t>AHIF1_G</t>
  </si>
  <si>
    <t>OBLF1</t>
  </si>
  <si>
    <t>OBLF1_G</t>
  </si>
  <si>
    <t>OGUF1</t>
  </si>
  <si>
    <t>OGUF1_G</t>
  </si>
  <si>
    <t>RUMF1</t>
  </si>
  <si>
    <t>RUMF1_G</t>
  </si>
  <si>
    <t>UMUF1</t>
  </si>
  <si>
    <t>UMUF1_G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</si>
  <si>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</si>
  <si>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</si>
  <si>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</si>
  <si>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</si>
  <si>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</si>
  <si>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</si>
  <si>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</si>
  <si>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</si>
  <si>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</si>
  <si>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OKOG1_G</t>
  </si>
  <si>
    <t>West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</si>
  <si>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</si>
  <si>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</si>
  <si>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</si>
  <si>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</si>
  <si>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</si>
  <si>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</si>
  <si>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</si>
  <si>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</si>
  <si>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</si>
  <si>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</si>
  <si>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</si>
  <si>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</si>
  <si>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</si>
  <si>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</si>
  <si>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</si>
  <si>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</si>
  <si>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</si>
  <si>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</si>
  <si>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</si>
  <si>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</si>
  <si>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</si>
  <si>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OPUF1</t>
  </si>
  <si>
    <t>OPUF1_G</t>
  </si>
  <si>
    <t>TUNF1</t>
  </si>
  <si>
    <t>TUNF1_G</t>
  </si>
  <si>
    <t>TUNG1</t>
  </si>
  <si>
    <t>TUNG1_G</t>
  </si>
  <si>
    <t>Grand Total</t>
  </si>
  <si>
    <t>Pipeline</t>
  </si>
  <si>
    <t>IDS Cages</t>
  </si>
  <si>
    <t>Net to Asset</t>
  </si>
  <si>
    <t>Gas</t>
  </si>
  <si>
    <t>Actual without LACT</t>
  </si>
  <si>
    <t>LACT Gains</t>
  </si>
  <si>
    <t>Other Gains</t>
  </si>
  <si>
    <t>Oml 40 LACT</t>
  </si>
  <si>
    <t>FRM LACT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</si>
</sst>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  <numFmt numFmtId="170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0" fontId="7" fillId="0" borderId="0"/>
  </cellStyleXfs>
  <cellXfs count="56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168" fontId="0" fillId="4" borderId="1" xfId="2" applyNumberFormat="1" applyFont="1" applyFill="1" applyBorder="1"/>
    <xf numFmtId="0" fontId="7" fillId="0" borderId="0" xfId="4"/>
    <xf numFmtId="3" fontId="7" fillId="0" borderId="0" xfId="4" applyNumberFormat="1"/>
    <xf numFmtId="0" fontId="6" fillId="0" borderId="11" xfId="4" applyFont="1" applyBorder="1" applyAlignment="1">
      <alignment horizontal="center"/>
    </xf>
    <xf numFmtId="0" fontId="6" fillId="0" borderId="12" xfId="4" applyFont="1" applyBorder="1" applyAlignment="1">
      <alignment horizontal="center"/>
    </xf>
    <xf numFmtId="3" fontId="6" fillId="0" borderId="11" xfId="4" applyNumberFormat="1" applyFont="1" applyBorder="1" applyAlignment="1">
      <alignment horizontal="center"/>
    </xf>
    <xf numFmtId="3" fontId="6" fillId="0" borderId="12" xfId="4" applyNumberFormat="1" applyFont="1" applyBorder="1" applyAlignment="1">
      <alignment horizontal="center"/>
    </xf>
    <xf numFmtId="4" fontId="6" fillId="0" borderId="9" xfId="4" applyNumberFormat="1" applyFont="1" applyBorder="1" applyAlignment="1">
      <alignment horizontal="center"/>
    </xf>
    <xf numFmtId="0" fontId="6" fillId="0" borderId="10" xfId="4" applyFont="1" applyBorder="1" applyAlignment="1">
      <alignment horizontal="center"/>
    </xf>
    <xf numFmtId="0" fontId="7" fillId="0" borderId="0" xfId="4" applyAlignment="1">
      <alignment horizontal="left"/>
    </xf>
    <xf numFmtId="0" fontId="7" fillId="0" borderId="13" xfId="4" applyBorder="1"/>
    <xf numFmtId="0" fontId="7" fillId="0" borderId="14" xfId="4" applyBorder="1"/>
    <xf numFmtId="0" fontId="7" fillId="0" borderId="0" xfId="4" applyAlignment="1">
      <alignment horizontal="left" indent="1"/>
    </xf>
    <xf numFmtId="0" fontId="7" fillId="0" borderId="7" xfId="4" applyBorder="1"/>
    <xf numFmtId="0" fontId="7" fillId="0" borderId="8" xfId="4" applyBorder="1"/>
    <xf numFmtId="0" fontId="7" fillId="0" borderId="0" xfId="4" applyAlignment="1">
      <alignment horizontal="left" indent="2"/>
    </xf>
    <xf numFmtId="3" fontId="7" fillId="6" borderId="0" xfId="4" applyNumberFormat="1" applyFill="1"/>
    <xf numFmtId="3" fontId="7" fillId="0" borderId="8" xfId="4" applyNumberFormat="1" applyBorder="1"/>
    <xf numFmtId="3" fontId="7" fillId="0" borderId="7" xfId="4" applyNumberFormat="1" applyBorder="1"/>
    <xf numFmtId="0" fontId="7" fillId="0" borderId="15" xfId="4" applyBorder="1" applyAlignment="1">
      <alignment wrapText="1"/>
    </xf>
    <xf numFmtId="0" fontId="7" fillId="0" borderId="12" xfId="4" applyBorder="1" applyAlignment="1">
      <alignment vertical="center"/>
    </xf>
    <xf numFmtId="0" fontId="7" fillId="0" borderId="16" xfId="4" applyBorder="1"/>
    <xf numFmtId="0" fontId="7" fillId="0" borderId="0" xfId="4" applyBorder="1"/>
    <xf numFmtId="3" fontId="7" fillId="0" borderId="0" xfId="4" applyNumberFormat="1" applyBorder="1"/>
    <xf numFmtId="0" fontId="7" fillId="0" borderId="9" xfId="4" applyBorder="1"/>
    <xf numFmtId="0" fontId="7" fillId="0" borderId="10" xfId="4" applyBorder="1"/>
    <xf numFmtId="0" fontId="7" fillId="0" borderId="17" xfId="4" applyBorder="1"/>
    <xf numFmtId="3" fontId="7" fillId="0" borderId="15" xfId="4" applyNumberFormat="1" applyBorder="1"/>
    <xf numFmtId="3" fontId="7" fillId="0" borderId="11" xfId="4" applyNumberFormat="1" applyBorder="1"/>
    <xf numFmtId="3" fontId="7" fillId="0" borderId="12" xfId="4" applyNumberFormat="1" applyBorder="1"/>
  </cellXfs>
  <cellStyles count="5">
    <cellStyle name="Comma 10 6" xfId="1" xr:uid="{52006BFE-9059-45E3-99D4-20161C221BFD}"/>
    <cellStyle name="Comma 2" xfId="2" xr:uid="{3F92C62A-CD5B-47EB-9B8B-455244283276}"/>
    <cellStyle name="Normal" xfId="0" builtinId="0"/>
    <cellStyle name="Normal 2" xfId="3" xr:uid="{2C54B063-4362-49D8-9655-229B2D03D0DF}"/>
    <cellStyle name="Normal 3" xfId="4" xr:uid="{4E7C6585-8671-43B5-8A5F-4FF71CDD15C9}"/>
  </cellStyles>
  <dxfs count="19"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externalLink" Target="externalLinks/externalLink82.xml"/><Relationship Id="rId89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87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90" Type="http://schemas.openxmlformats.org/officeDocument/2006/relationships/calcChain" Target="calcChain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externalLink" Target="externalLinks/externalLink83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MOD%20Extracts_05Jul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Extract%20MOD%2003Aug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Babafemi.Otubanjo/AppData/Local/Microsoft/Windows/Temporary%20Internet%20Files/Content.Outlook/0LGX13BK/Final%20B1%20Hierarchy%20-UIG-%20GoLive_2010-07-03_V02EB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Kikelomo.Afolabi/Local%20Settings/Temporary%20Internet%20Files/OLK119/PEA_List_BP07_Projects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20.%20M015_Oil%20Production%20Report_May'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LineBusiness"/>
      <sheetName val="DropDowns"/>
      <sheetName val="Registry"/>
      <sheetName val="Reservoir Summary Data"/>
      <sheetName val="Vivaldi Hub 1.3 tcf"/>
      <sheetName val="Reference"/>
      <sheetName val="Definitions"/>
      <sheetName val="Input_Output"/>
      <sheetName val="OCIP Resource Allocation"/>
      <sheetName val=""/>
      <sheetName val="Oil Parameters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ALL"/>
      <sheetName val="Sheet2"/>
      <sheetName val="MAY 2019"/>
      <sheetName val="Pipeline Mean Time to Repai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Oil%20Production%20Report_May'19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TP" refreshedDate="43633.953702777777" createdVersion="6" refreshedVersion="6" minRefreshableVersion="3" recordCount="96" xr:uid="{A6EC74EC-0A38-43E2-996F-4A60AE5DFC46}">
  <cacheSource type="worksheet">
    <worksheetSource ref="B2:I98" sheet="Sheet1" r:id="rId2"/>
  </cacheSource>
  <cacheFields count="8">
    <cacheField name="Facility Code" numFmtId="165">
      <sharedItems/>
    </cacheField>
    <cacheField name="Facility Codeb" numFmtId="165">
      <sharedItems containsBlank="1" containsMixedTypes="1" containsNumber="1" containsInteger="1" minValue="0" maxValue="0" count="92">
        <s v="ADIF1"/>
        <s v="AGBF1"/>
        <s v="AGBF2"/>
        <s v="AHI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KOF1"/>
        <s v="OPUF1"/>
        <s v="OTUF1"/>
        <s v="RUMF1"/>
        <s v="SBAF1"/>
        <s v="EA"/>
        <s v="SOKF1"/>
        <s v="TEDF1"/>
        <s v="TUNF1"/>
        <s v="UBIF1"/>
        <s v="UMUF1"/>
        <s v="AGBG1"/>
        <s v="BNYG1"/>
        <s v="ESTG1"/>
        <s v="GBRDG"/>
        <s v="GBRF2"/>
        <n v="0"/>
        <m/>
        <s v="SOKG1"/>
        <s v="TUNG1"/>
        <s v="ADIF1_G"/>
        <s v="AGBF1_G"/>
        <s v="AGBF2_G"/>
        <s v="AHI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KOF1_G"/>
        <s v="OPUF1_G"/>
        <s v="OTUF1_G"/>
        <s v="RUMF1_G"/>
        <s v="SBAF1_G"/>
        <s v="EA_G"/>
        <s v="SOKF1_G"/>
        <s v="TEDF1_G"/>
        <s v="TUNF1_G"/>
        <s v="UBIF1_G"/>
        <s v="UMUF1_G"/>
        <s v="AGBG1_G"/>
        <s v="BNYG1_G"/>
        <s v="ESTG1_G"/>
        <s v="GBRDG_G"/>
        <s v="GBRF2_G"/>
        <s v="OBIG1_G"/>
        <s v="OKOG1_G"/>
        <s v="SOKG1_G"/>
        <s v="TUNG1_G"/>
      </sharedItems>
    </cacheField>
    <cacheField name="PU" numFmtId="0">
      <sharedItems containsBlank="1" count="13">
        <s v="GBAR/KC"/>
        <s v="AGBD/OBGN"/>
        <s v="AHIA/RUMU"/>
        <s v="SOKU"/>
        <s v="TUNU"/>
        <s v="BNY/BNAG"/>
        <s v="NR/DBUC"/>
        <s v="NOV"/>
        <s v="OTUMARA"/>
        <s v="FORCADOS"/>
        <s v="IMOR/OKOL"/>
        <s v="EA"/>
        <m/>
      </sharedItems>
    </cacheField>
    <cacheField name="Asset" numFmtId="0">
      <sharedItems count="4">
        <s v="Central East"/>
        <s v="Land"/>
        <s v="West"/>
        <s v="NOV"/>
      </sharedItems>
    </cacheField>
    <cacheField name="Product" numFmtId="165">
      <sharedItems/>
    </cacheField>
    <cacheField name="Market" numFmtId="0">
      <sharedItems count="5">
        <s v="Oil"/>
        <s v="NLNG"/>
        <s v="DomGas"/>
        <s v="No Market"/>
        <s v="NOV"/>
      </sharedItems>
    </cacheField>
    <cacheField name="Plan" numFmtId="170">
      <sharedItems containsSemiMixedTypes="0" containsString="0" containsNumber="1" minValue="0" maxValue="39951025.289758906"/>
    </cacheField>
    <cacheField name="Actual" numFmtId="170">
      <sharedItems containsSemiMixedTypes="0" containsString="0" containsNumber="1" minValue="0" maxValue="22766116.9690434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">
  <r>
    <s v="ADIB/1"/>
    <x v="0"/>
    <x v="0"/>
    <x v="0"/>
    <s v="Oil"/>
    <x v="0"/>
    <n v="195849.37944131007"/>
    <n v="84994.032669554348"/>
  </r>
  <r>
    <s v="AGBD/1"/>
    <x v="1"/>
    <x v="1"/>
    <x v="1"/>
    <s v="Oil"/>
    <x v="0"/>
    <n v="72843.490000000005"/>
    <n v="53832.020691665792"/>
  </r>
  <r>
    <s v="AGBD/2"/>
    <x v="2"/>
    <x v="1"/>
    <x v="1"/>
    <s v="Oil"/>
    <x v="0"/>
    <n v="377515.99427130865"/>
    <n v="307036.11801690987"/>
  </r>
  <r>
    <s v="AHIA/1"/>
    <x v="3"/>
    <x v="2"/>
    <x v="1"/>
    <s v="Oil"/>
    <x v="0"/>
    <n v="132743.86727214468"/>
    <n v="114357.04395595235"/>
  </r>
  <r>
    <s v="BELE/1"/>
    <x v="4"/>
    <x v="3"/>
    <x v="0"/>
    <s v="Oil"/>
    <x v="0"/>
    <n v="0"/>
    <n v="0"/>
  </r>
  <r>
    <s v="BENS/1"/>
    <x v="5"/>
    <x v="4"/>
    <x v="2"/>
    <s v="Oil"/>
    <x v="0"/>
    <n v="436168.12877310184"/>
    <n v="238156.19980093831"/>
  </r>
  <r>
    <s v="BONN/1"/>
    <x v="6"/>
    <x v="5"/>
    <x v="0"/>
    <s v="Oil"/>
    <x v="0"/>
    <n v="84004.73"/>
    <n v="62272.023935789279"/>
  </r>
  <r>
    <s v="DBUC/1"/>
    <x v="7"/>
    <x v="6"/>
    <x v="0"/>
    <s v="Oil"/>
    <x v="0"/>
    <n v="194472.88297252409"/>
    <n v="138023.053052567"/>
  </r>
  <r>
    <s v="EGBW/1"/>
    <x v="8"/>
    <x v="7"/>
    <x v="3"/>
    <s v="Oil"/>
    <x v="0"/>
    <n v="31532.778395859335"/>
    <n v="0"/>
  </r>
  <r>
    <s v="EGBM/1"/>
    <x v="9"/>
    <x v="7"/>
    <x v="3"/>
    <s v="Oil"/>
    <x v="0"/>
    <n v="16627.718000000001"/>
    <n v="0"/>
  </r>
  <r>
    <s v="ESCB/1"/>
    <x v="10"/>
    <x v="8"/>
    <x v="2"/>
    <s v="Oil"/>
    <x v="0"/>
    <n v="187711.7298122044"/>
    <n v="259046.70978347698"/>
  </r>
  <r>
    <s v="ETEL/1"/>
    <x v="11"/>
    <x v="0"/>
    <x v="0"/>
    <s v="Oil"/>
    <x v="0"/>
    <n v="45993.15"/>
    <n v="0"/>
  </r>
  <r>
    <s v="FORC/2"/>
    <x v="12"/>
    <x v="9"/>
    <x v="2"/>
    <s v="Oil"/>
    <x v="0"/>
    <n v="815532.86350345239"/>
    <n v="329455.4597246261"/>
  </r>
  <r>
    <s v="FORC/3"/>
    <x v="13"/>
    <x v="9"/>
    <x v="2"/>
    <s v="Oil"/>
    <x v="0"/>
    <n v="289226.29774333368"/>
    <n v="244690.3997954769"/>
  </r>
  <r>
    <s v="FORC/4"/>
    <x v="14"/>
    <x v="9"/>
    <x v="2"/>
    <s v="Oil"/>
    <x v="0"/>
    <n v="315547.7051191277"/>
    <n v="177674.25985149192"/>
  </r>
  <r>
    <s v="IDU_NAOC1_FS"/>
    <x v="15"/>
    <x v="7"/>
    <x v="3"/>
    <s v="Oil"/>
    <x v="0"/>
    <n v="98224.321587440412"/>
    <n v="0"/>
  </r>
  <r>
    <s v="IMOR/1"/>
    <x v="16"/>
    <x v="10"/>
    <x v="1"/>
    <s v="Oil"/>
    <x v="0"/>
    <n v="288388.24993468961"/>
    <n v="106717.0410193287"/>
  </r>
  <r>
    <s v="ISIM/1"/>
    <x v="17"/>
    <x v="10"/>
    <x v="1"/>
    <s v="Oil"/>
    <x v="0"/>
    <n v="14611.230000000001"/>
    <n v="24876.009561708252"/>
  </r>
  <r>
    <s v="KOCR/1"/>
    <x v="18"/>
    <x v="0"/>
    <x v="0"/>
    <s v="Oil"/>
    <x v="0"/>
    <n v="24747.609999999997"/>
    <n v="5758.0022132302702"/>
  </r>
  <r>
    <s v="NKAL/1"/>
    <x v="19"/>
    <x v="10"/>
    <x v="1"/>
    <s v="Oil"/>
    <x v="0"/>
    <n v="42342.28"/>
    <n v="56981.021902062101"/>
  </r>
  <r>
    <s v="NUNR/1"/>
    <x v="20"/>
    <x v="6"/>
    <x v="0"/>
    <s v="Oil"/>
    <x v="0"/>
    <n v="96942.710362443817"/>
    <n v="151834.05836116779"/>
  </r>
  <r>
    <s v="OBEL/1"/>
    <x v="21"/>
    <x v="2"/>
    <x v="1"/>
    <s v="Oil"/>
    <x v="0"/>
    <n v="21814.080000000002"/>
    <n v="11805.004537544861"/>
  </r>
  <r>
    <s v="OBGN/1"/>
    <x v="22"/>
    <x v="1"/>
    <x v="1"/>
    <s v="Oil"/>
    <x v="0"/>
    <n v="187732.16002092636"/>
    <n v="90235.034684062659"/>
  </r>
  <r>
    <s v="OGBN_NAOC1_FS"/>
    <x v="23"/>
    <x v="7"/>
    <x v="3"/>
    <s v="Oil"/>
    <x v="0"/>
    <n v="39982.708025"/>
    <n v="0"/>
  </r>
  <r>
    <s v="OGBO/1"/>
    <x v="24"/>
    <x v="4"/>
    <x v="2"/>
    <s v="Oil"/>
    <x v="0"/>
    <n v="190888.45521455075"/>
    <n v="255167.57978671941"/>
  </r>
  <r>
    <s v="OGUT/1"/>
    <x v="25"/>
    <x v="2"/>
    <x v="1"/>
    <s v="Oil"/>
    <x v="0"/>
    <n v="24372.487252200001"/>
    <n v="17832.00685417197"/>
  </r>
  <r>
    <s v="OKOL/1"/>
    <x v="26"/>
    <x v="10"/>
    <x v="1"/>
    <s v="Oil"/>
    <x v="0"/>
    <n v="47668.08"/>
    <n v="0"/>
  </r>
  <r>
    <s v="OPUK/1"/>
    <x v="27"/>
    <x v="4"/>
    <x v="2"/>
    <s v="Oil"/>
    <x v="0"/>
    <n v="487583.68377963209"/>
    <n v="136705.48988573559"/>
  </r>
  <r>
    <s v="OTUM/1"/>
    <x v="28"/>
    <x v="8"/>
    <x v="2"/>
    <s v="Oil"/>
    <x v="0"/>
    <n v="250634.61922299096"/>
    <n v="462691.64961326157"/>
  </r>
  <r>
    <s v="RUMU/1"/>
    <x v="29"/>
    <x v="2"/>
    <x v="1"/>
    <s v="Oil"/>
    <x v="0"/>
    <n v="0"/>
    <n v="0"/>
  </r>
  <r>
    <s v="SBAR/1"/>
    <x v="30"/>
    <x v="7"/>
    <x v="3"/>
    <s v="Oil"/>
    <x v="0"/>
    <n v="135010.5025"/>
    <n v="0"/>
  </r>
  <r>
    <s v="EA"/>
    <x v="31"/>
    <x v="11"/>
    <x v="2"/>
    <s v="Oil"/>
    <x v="0"/>
    <n v="674805.179"/>
    <n v="0"/>
  </r>
  <r>
    <s v="SOKU/1"/>
    <x v="32"/>
    <x v="3"/>
    <x v="0"/>
    <s v="Oil"/>
    <x v="0"/>
    <n v="198367.17005970736"/>
    <n v="34482.013254012847"/>
  </r>
  <r>
    <s v="TEBIDABA1_FS"/>
    <x v="33"/>
    <x v="7"/>
    <x v="3"/>
    <s v="Oil"/>
    <x v="0"/>
    <n v="9846.2731542928323"/>
    <n v="0"/>
  </r>
  <r>
    <s v="TUNU/1"/>
    <x v="34"/>
    <x v="4"/>
    <x v="2"/>
    <s v="Oil"/>
    <x v="0"/>
    <n v="376874.74299158913"/>
    <n v="181506.54984828853"/>
  </r>
  <r>
    <s v="UBIE/1"/>
    <x v="35"/>
    <x v="0"/>
    <x v="0"/>
    <s v="Oil"/>
    <x v="0"/>
    <n v="79441.801083286206"/>
    <n v="0"/>
  </r>
  <r>
    <s v="UMUE/1"/>
    <x v="36"/>
    <x v="2"/>
    <x v="1"/>
    <s v="Oil"/>
    <x v="0"/>
    <n v="30786.100000000006"/>
    <n v="17800.006841871971"/>
  </r>
  <r>
    <s v="AGBD/GP"/>
    <x v="37"/>
    <x v="1"/>
    <x v="1"/>
    <s v="Oil"/>
    <x v="0"/>
    <n v="0"/>
    <n v="43709.016800639401"/>
  </r>
  <r>
    <s v="BONN/GP1"/>
    <x v="38"/>
    <x v="5"/>
    <x v="0"/>
    <s v="Oil"/>
    <x v="0"/>
    <n v="3386.6756"/>
    <n v="14835.005702200595"/>
  </r>
  <r>
    <s v="FORC/GP"/>
    <x v="39"/>
    <x v="9"/>
    <x v="2"/>
    <s v="Oil"/>
    <x v="0"/>
    <n v="3285.07"/>
    <n v="3665.0999969365398"/>
  </r>
  <r>
    <s v="GBAR/DG"/>
    <x v="40"/>
    <x v="0"/>
    <x v="0"/>
    <s v="Oil"/>
    <x v="0"/>
    <n v="7610.1900000000005"/>
    <n v="0"/>
  </r>
  <r>
    <s v="GBAR/GP"/>
    <x v="41"/>
    <x v="0"/>
    <x v="0"/>
    <s v="Oil"/>
    <x v="0"/>
    <n v="1096524.7496161358"/>
    <n v="868347.66364773735"/>
  </r>
  <r>
    <s v="OBGN/GP"/>
    <x v="42"/>
    <x v="1"/>
    <x v="1"/>
    <s v="Oil"/>
    <x v="0"/>
    <n v="3290.3090000000002"/>
    <n v="2256.0008671496171"/>
  </r>
  <r>
    <s v="OKOL/GP"/>
    <x v="26"/>
    <x v="10"/>
    <x v="1"/>
    <s v="Oil"/>
    <x v="0"/>
    <n v="216070.98655281452"/>
    <n v="223108.08575709944"/>
  </r>
  <r>
    <s v="OKPO/GP"/>
    <x v="43"/>
    <x v="12"/>
    <x v="2"/>
    <s v="Oil"/>
    <x v="0"/>
    <n v="0"/>
    <n v="0"/>
  </r>
  <r>
    <s v="ASSA/GP"/>
    <x v="43"/>
    <x v="1"/>
    <x v="1"/>
    <s v="Oil"/>
    <x v="0"/>
    <n v="0"/>
    <n v="0"/>
  </r>
  <r>
    <s v="SOKU/GP"/>
    <x v="44"/>
    <x v="3"/>
    <x v="0"/>
    <s v="Oil"/>
    <x v="0"/>
    <n v="100884.28220089999"/>
    <n v="87705.525190514338"/>
  </r>
  <r>
    <s v="TUNU/GP"/>
    <x v="45"/>
    <x v="4"/>
    <x v="2"/>
    <s v="Oil"/>
    <x v="0"/>
    <n v="0"/>
    <n v="0"/>
  </r>
  <r>
    <s v="ADIB/1"/>
    <x v="46"/>
    <x v="0"/>
    <x v="0"/>
    <s v="Gas"/>
    <x v="1"/>
    <n v="62261.420246531736"/>
    <n v="0"/>
  </r>
  <r>
    <s v="AGBD/1"/>
    <x v="47"/>
    <x v="1"/>
    <x v="1"/>
    <s v="Gas"/>
    <x v="2"/>
    <n v="35966.972187325955"/>
    <n v="33269.390215273299"/>
  </r>
  <r>
    <s v="AGBD/2"/>
    <x v="48"/>
    <x v="1"/>
    <x v="1"/>
    <s v="Gas"/>
    <x v="2"/>
    <n v="574232.80866662296"/>
    <n v="349417.97250600101"/>
  </r>
  <r>
    <s v="AHIA/1"/>
    <x v="49"/>
    <x v="2"/>
    <x v="1"/>
    <s v="Gas"/>
    <x v="3"/>
    <n v="0"/>
    <n v="0"/>
  </r>
  <r>
    <s v="BELE/1"/>
    <x v="50"/>
    <x v="3"/>
    <x v="0"/>
    <s v="Gas"/>
    <x v="1"/>
    <n v="329915.97849234036"/>
    <n v="0"/>
  </r>
  <r>
    <s v="BENS/1"/>
    <x v="51"/>
    <x v="4"/>
    <x v="2"/>
    <s v="Gas"/>
    <x v="2"/>
    <n v="55923.803398816526"/>
    <n v="0"/>
  </r>
  <r>
    <s v="BONN/1"/>
    <x v="52"/>
    <x v="5"/>
    <x v="0"/>
    <s v="Gas"/>
    <x v="1"/>
    <n v="51896.307166166109"/>
    <n v="57376.48488566876"/>
  </r>
  <r>
    <s v="DBUC/1"/>
    <x v="53"/>
    <x v="6"/>
    <x v="0"/>
    <s v="Gas"/>
    <x v="3"/>
    <n v="0"/>
    <n v="0"/>
  </r>
  <r>
    <s v="EGBW/1"/>
    <x v="54"/>
    <x v="7"/>
    <x v="3"/>
    <s v="Gas"/>
    <x v="4"/>
    <n v="0"/>
    <n v="0"/>
  </r>
  <r>
    <s v="EGBM/1"/>
    <x v="55"/>
    <x v="7"/>
    <x v="3"/>
    <s v="Gas"/>
    <x v="4"/>
    <n v="0"/>
    <n v="0"/>
  </r>
  <r>
    <s v="ESCB/1"/>
    <x v="56"/>
    <x v="8"/>
    <x v="2"/>
    <s v="Gas"/>
    <x v="2"/>
    <n v="30585.152173337046"/>
    <n v="0"/>
  </r>
  <r>
    <s v="ETEL/1"/>
    <x v="57"/>
    <x v="0"/>
    <x v="0"/>
    <s v="Gas"/>
    <x v="3"/>
    <n v="0"/>
    <n v="0"/>
  </r>
  <r>
    <s v="FORC/2"/>
    <x v="58"/>
    <x v="9"/>
    <x v="2"/>
    <s v="Gas"/>
    <x v="2"/>
    <n v="145712.31787035291"/>
    <n v="0"/>
  </r>
  <r>
    <s v="FORC/3"/>
    <x v="59"/>
    <x v="9"/>
    <x v="2"/>
    <s v="Gas"/>
    <x v="2"/>
    <n v="39510.94770132142"/>
    <n v="0"/>
  </r>
  <r>
    <s v="FORC/4"/>
    <x v="60"/>
    <x v="9"/>
    <x v="2"/>
    <s v="Gas"/>
    <x v="2"/>
    <n v="41501.384121430492"/>
    <n v="0"/>
  </r>
  <r>
    <s v="IDU_NAOC1_FS"/>
    <x v="61"/>
    <x v="7"/>
    <x v="3"/>
    <s v="Gas"/>
    <x v="4"/>
    <n v="0"/>
    <n v="0"/>
  </r>
  <r>
    <s v="IMOR/1"/>
    <x v="62"/>
    <x v="10"/>
    <x v="1"/>
    <s v="Gas"/>
    <x v="2"/>
    <n v="51366.408313253298"/>
    <n v="33843.064753585342"/>
  </r>
  <r>
    <s v="ISIM/1"/>
    <x v="63"/>
    <x v="10"/>
    <x v="1"/>
    <s v="Gas"/>
    <x v="3"/>
    <n v="0"/>
    <n v="0"/>
  </r>
  <r>
    <s v="KOCR/1"/>
    <x v="64"/>
    <x v="0"/>
    <x v="0"/>
    <s v="Gas"/>
    <x v="3"/>
    <n v="0"/>
    <n v="0"/>
  </r>
  <r>
    <s v="NKAL/1"/>
    <x v="65"/>
    <x v="10"/>
    <x v="1"/>
    <s v="Gas"/>
    <x v="2"/>
    <n v="163272.60938199671"/>
    <n v="114596.86588759169"/>
  </r>
  <r>
    <s v="NUNR/1"/>
    <x v="66"/>
    <x v="6"/>
    <x v="0"/>
    <s v="Gas"/>
    <x v="3"/>
    <n v="0"/>
    <n v="0"/>
  </r>
  <r>
    <s v="OBEL/1"/>
    <x v="67"/>
    <x v="2"/>
    <x v="1"/>
    <s v="Gas"/>
    <x v="3"/>
    <n v="0"/>
    <n v="0"/>
  </r>
  <r>
    <s v="OBGN/1"/>
    <x v="68"/>
    <x v="1"/>
    <x v="1"/>
    <s v="Gas"/>
    <x v="2"/>
    <n v="79983.396219911097"/>
    <n v="204119.65986149895"/>
  </r>
  <r>
    <s v="OGBN_NAOC1_FS"/>
    <x v="69"/>
    <x v="7"/>
    <x v="3"/>
    <s v="Gas"/>
    <x v="4"/>
    <n v="0"/>
    <n v="0"/>
  </r>
  <r>
    <s v="OGBO/1"/>
    <x v="70"/>
    <x v="4"/>
    <x v="2"/>
    <s v="Gas"/>
    <x v="2"/>
    <n v="1890.8288153861085"/>
    <n v="0"/>
  </r>
  <r>
    <s v="OGUT/1"/>
    <x v="71"/>
    <x v="2"/>
    <x v="1"/>
    <s v="Gas"/>
    <x v="3"/>
    <n v="0"/>
    <n v="0"/>
  </r>
  <r>
    <s v="OKOL/1"/>
    <x v="72"/>
    <x v="10"/>
    <x v="1"/>
    <s v="Gas"/>
    <x v="2"/>
    <n v="113806.96700983655"/>
    <n v="0"/>
  </r>
  <r>
    <s v="OPUK/1"/>
    <x v="73"/>
    <x v="4"/>
    <x v="2"/>
    <s v="Gas"/>
    <x v="2"/>
    <n v="145119.90187160828"/>
    <n v="0"/>
  </r>
  <r>
    <s v="OTUM/1"/>
    <x v="74"/>
    <x v="8"/>
    <x v="2"/>
    <s v="Gas"/>
    <x v="2"/>
    <n v="83432.177911518418"/>
    <n v="54521.769050000003"/>
  </r>
  <r>
    <s v="RUMU/1"/>
    <x v="75"/>
    <x v="2"/>
    <x v="1"/>
    <s v="Gas"/>
    <x v="3"/>
    <n v="0"/>
    <n v="0"/>
  </r>
  <r>
    <s v="SBAR/1"/>
    <x v="76"/>
    <x v="7"/>
    <x v="3"/>
    <s v="Gas"/>
    <x v="4"/>
    <n v="0"/>
    <n v="0"/>
  </r>
  <r>
    <s v="EA"/>
    <x v="77"/>
    <x v="11"/>
    <x v="2"/>
    <s v="Gas"/>
    <x v="1"/>
    <n v="67480.380002578328"/>
    <n v="22112.807779721603"/>
  </r>
  <r>
    <s v="SOKU/1"/>
    <x v="78"/>
    <x v="3"/>
    <x v="0"/>
    <s v="Gas"/>
    <x v="1"/>
    <n v="188620.29167187552"/>
    <n v="0"/>
  </r>
  <r>
    <s v="TEBIDABA1_FS"/>
    <x v="79"/>
    <x v="7"/>
    <x v="3"/>
    <s v="Gas"/>
    <x v="4"/>
    <n v="0"/>
    <n v="0"/>
  </r>
  <r>
    <s v="TUNU/1"/>
    <x v="80"/>
    <x v="4"/>
    <x v="2"/>
    <s v="Gas"/>
    <x v="2"/>
    <n v="100907.33924428505"/>
    <n v="0"/>
  </r>
  <r>
    <s v="UBIE/1"/>
    <x v="81"/>
    <x v="0"/>
    <x v="0"/>
    <s v="Gas"/>
    <x v="3"/>
    <n v="0"/>
    <n v="0"/>
  </r>
  <r>
    <s v="UMUE/1"/>
    <x v="82"/>
    <x v="2"/>
    <x v="1"/>
    <s v="Gas"/>
    <x v="3"/>
    <n v="0"/>
    <n v="0"/>
  </r>
  <r>
    <s v="AGBD/GP"/>
    <x v="83"/>
    <x v="1"/>
    <x v="1"/>
    <s v="Gas"/>
    <x v="2"/>
    <n v="0"/>
    <n v="244786.44561598101"/>
  </r>
  <r>
    <s v="BONN/GP1"/>
    <x v="84"/>
    <x v="5"/>
    <x v="0"/>
    <s v="Gas"/>
    <x v="1"/>
    <n v="9026624.1389005575"/>
    <n v="7445110.9656054918"/>
  </r>
  <r>
    <s v="FORC/GP"/>
    <x v="85"/>
    <x v="9"/>
    <x v="2"/>
    <s v="Gas"/>
    <x v="2"/>
    <n v="0"/>
    <n v="0"/>
  </r>
  <r>
    <s v="GBAR/DG"/>
    <x v="86"/>
    <x v="0"/>
    <x v="0"/>
    <s v="Gas"/>
    <x v="2"/>
    <n v="376382.02301419596"/>
    <n v="0"/>
  </r>
  <r>
    <s v="GBAR/GP"/>
    <x v="87"/>
    <x v="0"/>
    <x v="0"/>
    <s v="Gas"/>
    <x v="1"/>
    <n v="39951025.289758906"/>
    <n v="22766116.969043419"/>
  </r>
  <r>
    <s v="OBGN/GP"/>
    <x v="88"/>
    <x v="1"/>
    <x v="1"/>
    <s v="Gas"/>
    <x v="2"/>
    <n v="283578.86641391122"/>
    <n v="152874.52476080696"/>
  </r>
  <r>
    <s v="OKOL/GP"/>
    <x v="89"/>
    <x v="10"/>
    <x v="1"/>
    <s v="Gas"/>
    <x v="2"/>
    <n v="2924091.7205424341"/>
    <n v="1849402"/>
  </r>
  <r>
    <s v="OKPO/GP"/>
    <x v="43"/>
    <x v="12"/>
    <x v="2"/>
    <s v="Gas"/>
    <x v="2"/>
    <n v="0"/>
    <n v="0"/>
  </r>
  <r>
    <s v="ASSA/GP"/>
    <x v="43"/>
    <x v="1"/>
    <x v="1"/>
    <s v="Gas"/>
    <x v="3"/>
    <n v="0"/>
    <n v="0"/>
  </r>
  <r>
    <s v="SOKU/GP"/>
    <x v="90"/>
    <x v="3"/>
    <x v="0"/>
    <s v="Gas"/>
    <x v="1"/>
    <n v="7652409.6571520632"/>
    <n v="4355265.0657430878"/>
  </r>
  <r>
    <s v="TUNU/GP"/>
    <x v="91"/>
    <x v="4"/>
    <x v="2"/>
    <s v="Gas"/>
    <x v="2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498FA8-7DF8-49DB-825E-E75CB1ACAF3A}" name="PivotTable3" cacheId="9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K116" firstHeaderRow="1" firstDataRow="3" firstDataCol="1"/>
  <pivotFields count="8">
    <pivotField showAll="0"/>
    <pivotField axis="axisRow" showAll="0">
      <items count="93">
        <item x="42"/>
        <item x="0"/>
        <item x="46"/>
        <item x="1"/>
        <item x="47"/>
        <item x="2"/>
        <item x="48"/>
        <item x="37"/>
        <item x="83"/>
        <item x="3"/>
        <item x="49"/>
        <item x="4"/>
        <item x="50"/>
        <item x="5"/>
        <item x="51"/>
        <item x="6"/>
        <item x="52"/>
        <item x="38"/>
        <item x="84"/>
        <item x="7"/>
        <item x="53"/>
        <item x="31"/>
        <item x="77"/>
        <item x="9"/>
        <item x="55"/>
        <item x="8"/>
        <item x="54"/>
        <item x="10"/>
        <item x="56"/>
        <item x="39"/>
        <item x="85"/>
        <item x="11"/>
        <item x="57"/>
        <item x="40"/>
        <item x="86"/>
        <item x="41"/>
        <item x="87"/>
        <item x="15"/>
        <item x="61"/>
        <item x="16"/>
        <item x="62"/>
        <item x="17"/>
        <item x="63"/>
        <item x="18"/>
        <item x="64"/>
        <item x="13"/>
        <item x="59"/>
        <item x="19"/>
        <item x="65"/>
        <item x="20"/>
        <item x="66"/>
        <item x="22"/>
        <item x="68"/>
        <item x="88"/>
        <item x="21"/>
        <item x="67"/>
        <item x="24"/>
        <item x="70"/>
        <item x="23"/>
        <item x="69"/>
        <item x="25"/>
        <item x="71"/>
        <item x="26"/>
        <item x="72"/>
        <item x="89"/>
        <item x="27"/>
        <item x="73"/>
        <item x="28"/>
        <item x="74"/>
        <item x="29"/>
        <item x="75"/>
        <item x="30"/>
        <item x="76"/>
        <item x="12"/>
        <item x="58"/>
        <item x="32"/>
        <item x="78"/>
        <item x="44"/>
        <item x="90"/>
        <item x="33"/>
        <item x="79"/>
        <item x="34"/>
        <item x="80"/>
        <item x="45"/>
        <item x="91"/>
        <item x="35"/>
        <item x="81"/>
        <item x="36"/>
        <item x="82"/>
        <item x="14"/>
        <item x="60"/>
        <item x="43"/>
        <item t="default"/>
      </items>
    </pivotField>
    <pivotField axis="axisRow" showAll="0">
      <items count="14">
        <item x="7"/>
        <item x="1"/>
        <item x="2"/>
        <item x="5"/>
        <item x="11"/>
        <item x="9"/>
        <item x="0"/>
        <item x="10"/>
        <item x="6"/>
        <item x="8"/>
        <item x="3"/>
        <item x="4"/>
        <item x="12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/>
    <pivotField axis="axisCol" showAll="0">
      <items count="6">
        <item x="4"/>
        <item x="2"/>
        <item x="1"/>
        <item x="3"/>
        <item x="0"/>
        <item t="default"/>
      </items>
    </pivotField>
    <pivotField dataField="1" numFmtId="170" showAll="0"/>
    <pivotField dataField="1" numFmtId="170" showAll="0"/>
  </pivotFields>
  <rowFields count="3">
    <field x="3"/>
    <field x="2"/>
    <field x="1"/>
  </rowFields>
  <rowItems count="111">
    <i>
      <x/>
    </i>
    <i r="1">
      <x/>
    </i>
    <i r="2">
      <x v="23"/>
    </i>
    <i r="2">
      <x v="24"/>
    </i>
    <i r="2">
      <x v="25"/>
    </i>
    <i r="2">
      <x v="26"/>
    </i>
    <i r="2">
      <x v="37"/>
    </i>
    <i r="2">
      <x v="38"/>
    </i>
    <i r="2">
      <x v="58"/>
    </i>
    <i r="2">
      <x v="59"/>
    </i>
    <i r="2">
      <x v="71"/>
    </i>
    <i r="2">
      <x v="72"/>
    </i>
    <i r="2">
      <x v="79"/>
    </i>
    <i r="2">
      <x v="80"/>
    </i>
    <i>
      <x v="1"/>
    </i>
    <i r="1">
      <x v="3"/>
    </i>
    <i r="2">
      <x v="15"/>
    </i>
    <i r="2">
      <x v="16"/>
    </i>
    <i r="2">
      <x v="17"/>
    </i>
    <i r="2">
      <x v="18"/>
    </i>
    <i r="1">
      <x v="6"/>
    </i>
    <i r="2">
      <x v="1"/>
    </i>
    <i r="2">
      <x v="2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43"/>
    </i>
    <i r="2">
      <x v="44"/>
    </i>
    <i r="2">
      <x v="85"/>
    </i>
    <i r="2">
      <x v="86"/>
    </i>
    <i r="1">
      <x v="8"/>
    </i>
    <i r="2">
      <x v="19"/>
    </i>
    <i r="2">
      <x v="20"/>
    </i>
    <i r="2">
      <x v="49"/>
    </i>
    <i r="2">
      <x v="50"/>
    </i>
    <i r="1">
      <x v="10"/>
    </i>
    <i r="2">
      <x v="11"/>
    </i>
    <i r="2">
      <x v="12"/>
    </i>
    <i r="2">
      <x v="75"/>
    </i>
    <i r="2">
      <x v="76"/>
    </i>
    <i r="2">
      <x v="77"/>
    </i>
    <i r="2">
      <x v="78"/>
    </i>
    <i>
      <x v="2"/>
    </i>
    <i r="1">
      <x v="1"/>
    </i>
    <i r="2">
      <x/>
    </i>
    <i r="2">
      <x v="3"/>
    </i>
    <i r="2">
      <x v="4"/>
    </i>
    <i r="2">
      <x v="5"/>
    </i>
    <i r="2">
      <x v="6"/>
    </i>
    <i r="2">
      <x v="7"/>
    </i>
    <i r="2">
      <x v="8"/>
    </i>
    <i r="2">
      <x v="51"/>
    </i>
    <i r="2">
      <x v="52"/>
    </i>
    <i r="2">
      <x v="53"/>
    </i>
    <i r="2">
      <x v="91"/>
    </i>
    <i r="1">
      <x v="2"/>
    </i>
    <i r="2">
      <x v="9"/>
    </i>
    <i r="2">
      <x v="10"/>
    </i>
    <i r="2">
      <x v="54"/>
    </i>
    <i r="2">
      <x v="55"/>
    </i>
    <i r="2">
      <x v="60"/>
    </i>
    <i r="2">
      <x v="61"/>
    </i>
    <i r="2">
      <x v="69"/>
    </i>
    <i r="2">
      <x v="70"/>
    </i>
    <i r="2">
      <x v="87"/>
    </i>
    <i r="2">
      <x v="88"/>
    </i>
    <i r="1">
      <x v="7"/>
    </i>
    <i r="2">
      <x v="39"/>
    </i>
    <i r="2">
      <x v="40"/>
    </i>
    <i r="2">
      <x v="41"/>
    </i>
    <i r="2">
      <x v="42"/>
    </i>
    <i r="2">
      <x v="47"/>
    </i>
    <i r="2">
      <x v="48"/>
    </i>
    <i r="2">
      <x v="62"/>
    </i>
    <i r="2">
      <x v="63"/>
    </i>
    <i r="2">
      <x v="64"/>
    </i>
    <i>
      <x v="3"/>
    </i>
    <i r="1">
      <x v="4"/>
    </i>
    <i r="2">
      <x v="21"/>
    </i>
    <i r="2">
      <x v="22"/>
    </i>
    <i r="1">
      <x v="5"/>
    </i>
    <i r="2">
      <x v="29"/>
    </i>
    <i r="2">
      <x v="30"/>
    </i>
    <i r="2">
      <x v="45"/>
    </i>
    <i r="2">
      <x v="46"/>
    </i>
    <i r="2">
      <x v="73"/>
    </i>
    <i r="2">
      <x v="74"/>
    </i>
    <i r="2">
      <x v="89"/>
    </i>
    <i r="2">
      <x v="90"/>
    </i>
    <i r="1">
      <x v="9"/>
    </i>
    <i r="2">
      <x v="27"/>
    </i>
    <i r="2">
      <x v="28"/>
    </i>
    <i r="2">
      <x v="67"/>
    </i>
    <i r="2">
      <x v="68"/>
    </i>
    <i r="1">
      <x v="11"/>
    </i>
    <i r="2">
      <x v="13"/>
    </i>
    <i r="2">
      <x v="14"/>
    </i>
    <i r="2">
      <x v="56"/>
    </i>
    <i r="2">
      <x v="57"/>
    </i>
    <i r="2">
      <x v="65"/>
    </i>
    <i r="2">
      <x v="66"/>
    </i>
    <i r="2">
      <x v="81"/>
    </i>
    <i r="2">
      <x v="82"/>
    </i>
    <i r="2">
      <x v="83"/>
    </i>
    <i r="2">
      <x v="84"/>
    </i>
    <i r="1">
      <x v="12"/>
    </i>
    <i r="2">
      <x v="91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</colItems>
  <dataFields count="2">
    <dataField name="Sum of Plan" fld="6" baseField="0" baseItem="0"/>
    <dataField name="Sum of Actual" fld="7" baseField="0" baseItem="0"/>
  </dataFields>
  <formats count="17">
    <format dxfId="6">
      <pivotArea outline="0" collapsedLevelsAreSubtotals="1" fieldPosition="0"/>
    </format>
    <format dxfId="7">
      <pivotArea field="5" type="button" dataOnly="0" labelOnly="1" outline="0" axis="axisCol" fieldPosition="0"/>
    </format>
    <format dxfId="8">
      <pivotArea field="-2" type="button" dataOnly="0" labelOnly="1" outline="0" axis="axisCol" fieldPosition="1"/>
    </format>
    <format dxfId="9">
      <pivotArea type="topRight" dataOnly="0" labelOnly="1" outline="0" fieldPosition="0"/>
    </format>
    <format dxfId="10">
      <pivotArea dataOnly="0" labelOnly="1" fieldPosition="0">
        <references count="1">
          <reference field="5" count="0"/>
        </references>
      </pivotArea>
    </format>
    <format dxfId="11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0"/>
          </reference>
        </references>
      </pivotArea>
    </format>
    <format dxfId="12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1"/>
          </reference>
        </references>
      </pivotArea>
    </format>
    <format dxfId="13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2"/>
          </reference>
        </references>
      </pivotArea>
    </format>
    <format dxfId="14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3"/>
          </reference>
        </references>
      </pivotArea>
    </format>
    <format dxfId="15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4"/>
          </reference>
        </references>
      </pivotArea>
    </format>
    <format dxfId="16">
      <pivotArea collapsedLevelsAreSubtotals="1" fieldPosition="0">
        <references count="4">
          <reference field="1" count="1">
            <x v="49"/>
          </reference>
          <reference field="2" count="1" selected="0">
            <x v="8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17">
      <pivotArea collapsedLevelsAreSubtotals="1" fieldPosition="0">
        <references count="4">
          <reference field="1" count="1">
            <x v="29"/>
          </reference>
          <reference field="2" count="1" selected="0">
            <x v="5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8">
      <pivotArea collapsedLevelsAreSubtotals="1" fieldPosition="0">
        <references count="4">
          <reference field="1" count="1">
            <x v="56"/>
          </reference>
          <reference field="2" count="1" selected="0">
            <x v="11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5">
      <pivotArea collapsedLevelsAreSubtotals="1" fieldPosition="0">
        <references count="4">
          <reference field="1" count="4">
            <x v="27"/>
            <x v="28"/>
            <x v="67"/>
            <x v="68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4">
      <pivotArea collapsedLevelsAreSubtotals="1" fieldPosition="0">
        <references count="4">
          <reference field="1" count="3">
            <x v="41"/>
            <x v="42"/>
            <x v="47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3">
      <pivotArea collapsedLevelsAreSubtotals="1" fieldPosition="0">
        <references count="4">
          <reference field="1" count="5">
            <x v="7"/>
            <x v="8"/>
            <x v="51"/>
            <x v="52"/>
            <x v="53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2">
      <pivotArea collapsedLevelsAreSubtotals="1" fieldPosition="0">
        <references count="5">
          <reference field="4294967294" count="2" selected="0">
            <x v="0"/>
            <x v="1"/>
          </reference>
          <reference field="1" count="3">
            <x v="8"/>
            <x v="51"/>
            <x v="52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topLeftCell="A14" zoomScale="85" zoomScaleNormal="85" workbookViewId="0">
      <selection activeCell="B34" sqref="B34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>
        <v>30</v>
      </c>
      <c r="I7" s="7" t="s">
        <v>9</v>
      </c>
      <c r="J7" s="11">
        <v>31</v>
      </c>
    </row>
    <row r="8" spans="2:11" x14ac:dyDescent="0.35">
      <c r="B8" s="7" t="s">
        <v>10</v>
      </c>
      <c r="C8" s="26">
        <f>'May 2019 Production'!S42/31/1000</f>
        <v>1.6039011985475224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35">
      <c r="B9" s="7" t="s">
        <v>12</v>
      </c>
      <c r="C9" s="14">
        <f>C8*C7*1000</f>
        <v>49720.937154973195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35">
      <c r="B10" s="7" t="s">
        <v>14</v>
      </c>
      <c r="C10" s="16">
        <f t="shared" ref="C10" si="1">+C9*C6</f>
        <v>3293862.9237055094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35">
      <c r="B11" s="7" t="s">
        <v>15</v>
      </c>
      <c r="C11" s="18">
        <f t="shared" ref="C11" si="2">-C10*0.2</f>
        <v>-658772.58474110195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3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3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35">
      <c r="B14" s="7" t="s">
        <v>21</v>
      </c>
      <c r="C14" s="17"/>
      <c r="E14" s="7" t="s">
        <v>21</v>
      </c>
      <c r="F14" s="17"/>
      <c r="I14" s="7" t="s">
        <v>21</v>
      </c>
      <c r="J14" s="17"/>
    </row>
    <row r="15" spans="2:11" x14ac:dyDescent="0.35">
      <c r="B15" s="7" t="s">
        <v>22</v>
      </c>
      <c r="C15" s="19">
        <f>+C10+C11+C12+C13+C14</f>
        <v>2635090.3389644073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35">
      <c r="B16" s="7" t="s">
        <v>23</v>
      </c>
      <c r="C16" s="17">
        <f>-C15*0.1275</f>
        <v>-335974.01821796194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2:11" x14ac:dyDescent="0.35">
      <c r="B17" s="20"/>
      <c r="C17" s="21"/>
      <c r="E17" s="20"/>
      <c r="F17" s="21"/>
      <c r="I17" s="20"/>
      <c r="J17" s="21"/>
    </row>
    <row r="18" spans="2:11" ht="15" thickBot="1" x14ac:dyDescent="0.4">
      <c r="B18" s="22" t="s">
        <v>25</v>
      </c>
      <c r="C18" s="15">
        <f t="shared" ref="C18" si="3">+C15+C16</f>
        <v>2299116.3207464456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3">
        <f>C18-C14</f>
        <v>2299116.3207464456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4">
        <f>C23+C22+C20</f>
        <v>2299116.3207464456</v>
      </c>
    </row>
    <row r="25" spans="2:11" x14ac:dyDescent="0.35">
      <c r="B25" t="s">
        <v>34</v>
      </c>
      <c r="C25" s="25">
        <f>C24*0.3</f>
        <v>689734.89622393367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2:11" x14ac:dyDescent="0.35">
      <c r="B27" t="s">
        <v>32</v>
      </c>
      <c r="C27" s="4">
        <f>C25+F25+J25</f>
        <v>689734.89622393367</v>
      </c>
    </row>
    <row r="29" spans="2:11" x14ac:dyDescent="0.35">
      <c r="C29" s="4"/>
    </row>
    <row r="30" spans="2:11" x14ac:dyDescent="0.35">
      <c r="C30" s="4"/>
    </row>
    <row r="31" spans="2:11" x14ac:dyDescent="0.35">
      <c r="C31" s="4"/>
    </row>
    <row r="34" spans="3:3" x14ac:dyDescent="0.35">
      <c r="C34" s="25"/>
    </row>
    <row r="35" spans="3:3" x14ac:dyDescent="0.35">
      <c r="C35" s="25"/>
    </row>
    <row r="36" spans="3:3" x14ac:dyDescent="0.35">
      <c r="C36" s="25"/>
    </row>
    <row r="37" spans="3:3" x14ac:dyDescent="0.35">
      <c r="C37" s="25"/>
    </row>
    <row r="38" spans="3:3" x14ac:dyDescent="0.35">
      <c r="C38" s="25"/>
    </row>
    <row r="39" spans="3:3" x14ac:dyDescent="0.35">
      <c r="C39" s="25"/>
    </row>
    <row r="40" spans="3:3" x14ac:dyDescent="0.35">
      <c r="C40" s="25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FE91D-AE17-43A1-8AE9-1B0CE1D102A3}">
  <dimension ref="A3:Y119"/>
  <sheetViews>
    <sheetView topLeftCell="B49" workbookViewId="0">
      <selection activeCell="F67" sqref="F67"/>
    </sheetView>
  </sheetViews>
  <sheetFormatPr defaultRowHeight="12.5" x14ac:dyDescent="0.25"/>
  <cols>
    <col min="1" max="1" width="16" style="27" bestFit="1" customWidth="1"/>
    <col min="2" max="2" width="15.90625" style="28" bestFit="1" customWidth="1"/>
    <col min="3" max="3" width="12.90625" style="28" bestFit="1" customWidth="1"/>
    <col min="4" max="4" width="11.81640625" style="28" bestFit="1" customWidth="1"/>
    <col min="5" max="5" width="12.90625" style="28" bestFit="1" customWidth="1"/>
    <col min="6" max="6" width="11.81640625" style="28" bestFit="1" customWidth="1"/>
    <col min="7" max="7" width="12.90625" style="28" bestFit="1" customWidth="1"/>
    <col min="8" max="8" width="11.1796875" style="28" bestFit="1" customWidth="1"/>
    <col min="9" max="9" width="12.90625" style="28" bestFit="1" customWidth="1"/>
    <col min="10" max="10" width="11.81640625" style="28" bestFit="1" customWidth="1"/>
    <col min="11" max="11" width="12.90625" style="28" bestFit="1" customWidth="1"/>
    <col min="12" max="12" width="10.54296875" style="27" customWidth="1"/>
    <col min="13" max="13" width="11.08984375" style="27" customWidth="1"/>
    <col min="14" max="21" width="8.7265625" style="27"/>
    <col min="22" max="22" width="11.1796875" style="27" customWidth="1"/>
    <col min="23" max="23" width="11.54296875" style="27" customWidth="1"/>
    <col min="24" max="16384" width="8.7265625" style="27"/>
  </cols>
  <sheetData>
    <row r="3" spans="1:19" ht="13" thickBot="1" x14ac:dyDescent="0.3">
      <c r="B3" s="28" t="s">
        <v>35</v>
      </c>
    </row>
    <row r="4" spans="1:19" ht="13.5" thickBot="1" x14ac:dyDescent="0.35">
      <c r="B4" s="28" t="s">
        <v>36</v>
      </c>
      <c r="D4" s="28" t="s">
        <v>37</v>
      </c>
      <c r="F4" s="28" t="s">
        <v>38</v>
      </c>
      <c r="H4" s="28" t="s">
        <v>39</v>
      </c>
      <c r="J4" s="28" t="s">
        <v>40</v>
      </c>
      <c r="N4" s="29" t="s">
        <v>149</v>
      </c>
      <c r="O4" s="30"/>
      <c r="P4" s="29" t="s">
        <v>150</v>
      </c>
      <c r="Q4" s="30"/>
      <c r="R4" s="31" t="s">
        <v>151</v>
      </c>
      <c r="S4" s="32"/>
    </row>
    <row r="5" spans="1:19" ht="13.5" thickBot="1" x14ac:dyDescent="0.35">
      <c r="A5" s="27" t="s">
        <v>41</v>
      </c>
      <c r="B5" s="28" t="s">
        <v>42</v>
      </c>
      <c r="C5" s="28" t="s">
        <v>43</v>
      </c>
      <c r="D5" s="28" t="s">
        <v>42</v>
      </c>
      <c r="E5" s="28" t="s">
        <v>43</v>
      </c>
      <c r="F5" s="28" t="s">
        <v>42</v>
      </c>
      <c r="G5" s="28" t="s">
        <v>43</v>
      </c>
      <c r="H5" s="28" t="s">
        <v>42</v>
      </c>
      <c r="I5" s="28" t="s">
        <v>43</v>
      </c>
      <c r="J5" s="28" t="s">
        <v>42</v>
      </c>
      <c r="K5" s="28" t="s">
        <v>43</v>
      </c>
      <c r="N5" s="33" t="s">
        <v>152</v>
      </c>
      <c r="O5" s="34" t="s">
        <v>40</v>
      </c>
      <c r="P5" s="33" t="s">
        <v>152</v>
      </c>
      <c r="Q5" s="34" t="s">
        <v>40</v>
      </c>
      <c r="R5" s="33" t="s">
        <v>152</v>
      </c>
      <c r="S5" s="34" t="s">
        <v>40</v>
      </c>
    </row>
    <row r="6" spans="1:19" x14ac:dyDescent="0.25">
      <c r="A6" s="35" t="s">
        <v>36</v>
      </c>
      <c r="B6" s="28">
        <v>0</v>
      </c>
      <c r="C6" s="28">
        <v>0</v>
      </c>
      <c r="J6" s="28">
        <v>331224.30166259257</v>
      </c>
      <c r="K6" s="28">
        <v>0</v>
      </c>
      <c r="N6" s="36"/>
      <c r="O6" s="37"/>
      <c r="P6" s="36"/>
      <c r="Q6" s="37"/>
      <c r="R6" s="36"/>
      <c r="S6" s="37"/>
    </row>
    <row r="7" spans="1:19" x14ac:dyDescent="0.25">
      <c r="A7" s="38" t="s">
        <v>36</v>
      </c>
      <c r="B7" s="28">
        <v>0</v>
      </c>
      <c r="C7" s="28">
        <v>0</v>
      </c>
      <c r="J7" s="28">
        <v>331224.30166259257</v>
      </c>
      <c r="K7" s="28">
        <v>0</v>
      </c>
      <c r="N7" s="39"/>
      <c r="O7" s="40"/>
      <c r="P7" s="39"/>
      <c r="Q7" s="40"/>
      <c r="R7" s="39"/>
      <c r="S7" s="40"/>
    </row>
    <row r="8" spans="1:19" x14ac:dyDescent="0.25">
      <c r="A8" s="41" t="s">
        <v>44</v>
      </c>
      <c r="J8" s="28">
        <v>16627.718000000001</v>
      </c>
      <c r="K8" s="28">
        <v>0</v>
      </c>
      <c r="N8" s="39"/>
      <c r="O8" s="40"/>
      <c r="P8" s="39"/>
      <c r="Q8" s="40"/>
      <c r="R8" s="39"/>
      <c r="S8" s="40"/>
    </row>
    <row r="9" spans="1:19" x14ac:dyDescent="0.25">
      <c r="A9" s="41" t="s">
        <v>45</v>
      </c>
      <c r="B9" s="28">
        <v>0</v>
      </c>
      <c r="C9" s="28">
        <v>0</v>
      </c>
      <c r="N9" s="39"/>
      <c r="O9" s="40"/>
      <c r="P9" s="39"/>
      <c r="Q9" s="40"/>
      <c r="R9" s="39"/>
      <c r="S9" s="40"/>
    </row>
    <row r="10" spans="1:19" x14ac:dyDescent="0.25">
      <c r="A10" s="41" t="s">
        <v>46</v>
      </c>
      <c r="J10" s="28">
        <v>31532.778395859335</v>
      </c>
      <c r="K10" s="28">
        <v>0</v>
      </c>
      <c r="N10" s="39"/>
      <c r="O10" s="40"/>
      <c r="P10" s="39"/>
      <c r="Q10" s="40"/>
      <c r="R10" s="39"/>
      <c r="S10" s="40"/>
    </row>
    <row r="11" spans="1:19" x14ac:dyDescent="0.25">
      <c r="A11" s="41" t="s">
        <v>47</v>
      </c>
      <c r="B11" s="28">
        <v>0</v>
      </c>
      <c r="C11" s="28">
        <v>0</v>
      </c>
      <c r="N11" s="39"/>
      <c r="O11" s="40"/>
      <c r="P11" s="39"/>
      <c r="Q11" s="40"/>
      <c r="R11" s="39"/>
      <c r="S11" s="40"/>
    </row>
    <row r="12" spans="1:19" x14ac:dyDescent="0.25">
      <c r="A12" s="41" t="s">
        <v>48</v>
      </c>
      <c r="J12" s="28">
        <v>98224.321587440412</v>
      </c>
      <c r="K12" s="28">
        <v>0</v>
      </c>
      <c r="N12" s="39"/>
      <c r="O12" s="40"/>
      <c r="P12" s="39"/>
      <c r="Q12" s="40"/>
      <c r="R12" s="39"/>
      <c r="S12" s="40"/>
    </row>
    <row r="13" spans="1:19" x14ac:dyDescent="0.25">
      <c r="A13" s="41" t="s">
        <v>49</v>
      </c>
      <c r="B13" s="28">
        <v>0</v>
      </c>
      <c r="C13" s="28">
        <v>0</v>
      </c>
      <c r="N13" s="39"/>
      <c r="O13" s="40"/>
      <c r="P13" s="39"/>
      <c r="Q13" s="40"/>
      <c r="R13" s="39"/>
      <c r="S13" s="40"/>
    </row>
    <row r="14" spans="1:19" x14ac:dyDescent="0.25">
      <c r="A14" s="41" t="s">
        <v>50</v>
      </c>
      <c r="J14" s="28">
        <v>39982.708025</v>
      </c>
      <c r="K14" s="28">
        <v>0</v>
      </c>
      <c r="N14" s="39"/>
      <c r="O14" s="40"/>
      <c r="P14" s="39"/>
      <c r="Q14" s="40"/>
      <c r="R14" s="39"/>
      <c r="S14" s="40"/>
    </row>
    <row r="15" spans="1:19" x14ac:dyDescent="0.25">
      <c r="A15" s="41" t="s">
        <v>51</v>
      </c>
      <c r="B15" s="28">
        <v>0</v>
      </c>
      <c r="C15" s="28">
        <v>0</v>
      </c>
      <c r="N15" s="39"/>
      <c r="O15" s="40"/>
      <c r="P15" s="39"/>
      <c r="Q15" s="40"/>
      <c r="R15" s="39"/>
      <c r="S15" s="40"/>
    </row>
    <row r="16" spans="1:19" x14ac:dyDescent="0.25">
      <c r="A16" s="41" t="s">
        <v>52</v>
      </c>
      <c r="J16" s="28">
        <v>135010.5025</v>
      </c>
      <c r="K16" s="28">
        <v>0</v>
      </c>
      <c r="N16" s="39"/>
      <c r="O16" s="40"/>
      <c r="P16" s="39"/>
      <c r="Q16" s="40"/>
      <c r="R16" s="39"/>
      <c r="S16" s="40"/>
    </row>
    <row r="17" spans="1:19" x14ac:dyDescent="0.25">
      <c r="A17" s="41" t="s">
        <v>53</v>
      </c>
      <c r="B17" s="28">
        <v>0</v>
      </c>
      <c r="C17" s="28">
        <v>0</v>
      </c>
      <c r="N17" s="39"/>
      <c r="O17" s="40"/>
      <c r="P17" s="39"/>
      <c r="Q17" s="40"/>
      <c r="R17" s="39"/>
      <c r="S17" s="40"/>
    </row>
    <row r="18" spans="1:19" x14ac:dyDescent="0.25">
      <c r="A18" s="41" t="s">
        <v>54</v>
      </c>
      <c r="J18" s="28">
        <v>9846.2731542928323</v>
      </c>
      <c r="K18" s="28">
        <v>0</v>
      </c>
      <c r="N18" s="39"/>
      <c r="O18" s="40"/>
      <c r="P18" s="39"/>
      <c r="Q18" s="40"/>
      <c r="R18" s="39"/>
      <c r="S18" s="40"/>
    </row>
    <row r="19" spans="1:19" x14ac:dyDescent="0.25">
      <c r="A19" s="41" t="s">
        <v>55</v>
      </c>
      <c r="B19" s="28">
        <v>0</v>
      </c>
      <c r="C19" s="28">
        <v>0</v>
      </c>
      <c r="N19" s="39"/>
      <c r="O19" s="40"/>
      <c r="P19" s="39"/>
      <c r="Q19" s="40"/>
      <c r="R19" s="39"/>
      <c r="S19" s="40"/>
    </row>
    <row r="20" spans="1:19" x14ac:dyDescent="0.25">
      <c r="A20" s="35" t="s">
        <v>56</v>
      </c>
      <c r="D20" s="28">
        <v>376382.02301419596</v>
      </c>
      <c r="E20" s="28">
        <v>0</v>
      </c>
      <c r="F20" s="28">
        <v>57262753.08338844</v>
      </c>
      <c r="G20" s="28">
        <v>34623869.485277668</v>
      </c>
      <c r="H20" s="28">
        <v>0</v>
      </c>
      <c r="I20" s="28">
        <v>0</v>
      </c>
      <c r="J20" s="28">
        <v>2128225.3313363078</v>
      </c>
      <c r="K20" s="28">
        <v>1448251.3780267739</v>
      </c>
      <c r="N20" s="39"/>
      <c r="O20" s="40"/>
      <c r="P20" s="39"/>
      <c r="Q20" s="40"/>
      <c r="R20" s="39"/>
      <c r="S20" s="40"/>
    </row>
    <row r="21" spans="1:19" x14ac:dyDescent="0.25">
      <c r="A21" s="38" t="s">
        <v>57</v>
      </c>
      <c r="F21" s="28">
        <v>9078520.4460667241</v>
      </c>
      <c r="G21" s="28">
        <v>7502487.4504911602</v>
      </c>
      <c r="J21" s="28">
        <v>87391.405599999998</v>
      </c>
      <c r="K21" s="28">
        <v>77107.029637989879</v>
      </c>
      <c r="N21" s="39"/>
      <c r="O21" s="40"/>
      <c r="P21" s="39"/>
      <c r="Q21" s="40"/>
      <c r="R21" s="39"/>
      <c r="S21" s="40"/>
    </row>
    <row r="22" spans="1:19" x14ac:dyDescent="0.25">
      <c r="A22" s="41" t="s">
        <v>58</v>
      </c>
      <c r="J22" s="28">
        <v>84004.73</v>
      </c>
      <c r="K22" s="28">
        <v>62272.023935789279</v>
      </c>
      <c r="M22" s="28">
        <f>K22-J22</f>
        <v>-21732.706064210717</v>
      </c>
      <c r="N22" s="39"/>
      <c r="O22" s="40"/>
      <c r="P22" s="39"/>
      <c r="Q22" s="40"/>
      <c r="R22" s="39"/>
      <c r="S22" s="40"/>
    </row>
    <row r="23" spans="1:19" x14ac:dyDescent="0.25">
      <c r="A23" s="41" t="s">
        <v>59</v>
      </c>
      <c r="F23" s="28">
        <v>51896.307166166109</v>
      </c>
      <c r="G23" s="28">
        <v>57376.48488566876</v>
      </c>
      <c r="L23" s="28">
        <f>G23-F23</f>
        <v>5480.1777195026516</v>
      </c>
      <c r="M23" s="28">
        <f t="shared" ref="M23:M86" si="0">K23-J23</f>
        <v>0</v>
      </c>
      <c r="N23" s="39"/>
      <c r="O23" s="40"/>
      <c r="P23" s="39"/>
      <c r="Q23" s="40"/>
      <c r="R23" s="39"/>
      <c r="S23" s="40"/>
    </row>
    <row r="24" spans="1:19" x14ac:dyDescent="0.25">
      <c r="A24" s="41" t="s">
        <v>60</v>
      </c>
      <c r="J24" s="28">
        <v>3386.6756</v>
      </c>
      <c r="K24" s="28">
        <v>14835.005702200595</v>
      </c>
      <c r="M24" s="28">
        <f t="shared" si="0"/>
        <v>11448.330102200594</v>
      </c>
      <c r="N24" s="39"/>
      <c r="O24" s="40"/>
      <c r="P24" s="39"/>
      <c r="Q24" s="40"/>
      <c r="R24" s="39"/>
      <c r="S24" s="40"/>
    </row>
    <row r="25" spans="1:19" x14ac:dyDescent="0.25">
      <c r="A25" s="41" t="s">
        <v>61</v>
      </c>
      <c r="F25" s="28">
        <v>9026624.1389005575</v>
      </c>
      <c r="G25" s="28">
        <v>7445110.9656054918</v>
      </c>
      <c r="L25" s="28">
        <f>G25-F25</f>
        <v>-1581513.1732950658</v>
      </c>
      <c r="M25" s="28">
        <f t="shared" si="0"/>
        <v>0</v>
      </c>
      <c r="N25" s="39"/>
      <c r="O25" s="40"/>
      <c r="P25" s="39"/>
      <c r="Q25" s="40"/>
      <c r="R25" s="39"/>
      <c r="S25" s="40"/>
    </row>
    <row r="26" spans="1:19" x14ac:dyDescent="0.25">
      <c r="A26" s="38" t="s">
        <v>62</v>
      </c>
      <c r="D26" s="28">
        <v>376382.02301419596</v>
      </c>
      <c r="E26" s="28">
        <v>0</v>
      </c>
      <c r="F26" s="28">
        <v>40013286.71000544</v>
      </c>
      <c r="G26" s="28">
        <v>22766116.969043419</v>
      </c>
      <c r="H26" s="28">
        <v>0</v>
      </c>
      <c r="I26" s="28">
        <v>0</v>
      </c>
      <c r="J26" s="28">
        <v>1450166.8801407323</v>
      </c>
      <c r="K26" s="28">
        <v>959099.69853052194</v>
      </c>
      <c r="M26" s="28"/>
      <c r="N26" s="39"/>
      <c r="O26" s="40"/>
      <c r="P26" s="39"/>
      <c r="Q26" s="40"/>
      <c r="R26" s="39"/>
      <c r="S26" s="40"/>
    </row>
    <row r="27" spans="1:19" x14ac:dyDescent="0.25">
      <c r="A27" s="41" t="s">
        <v>63</v>
      </c>
      <c r="J27" s="28">
        <v>195849.37944131007</v>
      </c>
      <c r="K27" s="28">
        <v>84994.032669554348</v>
      </c>
      <c r="L27" s="28">
        <f t="shared" ref="L27:L50" si="1">G27-F27</f>
        <v>0</v>
      </c>
      <c r="M27" s="28">
        <f t="shared" si="0"/>
        <v>-110855.34677175572</v>
      </c>
      <c r="N27" s="39"/>
      <c r="O27" s="40"/>
      <c r="P27" s="39"/>
      <c r="Q27" s="40"/>
      <c r="R27" s="39"/>
      <c r="S27" s="40"/>
    </row>
    <row r="28" spans="1:19" x14ac:dyDescent="0.25">
      <c r="A28" s="41" t="s">
        <v>64</v>
      </c>
      <c r="F28" s="28">
        <v>62261.420246531736</v>
      </c>
      <c r="G28" s="28">
        <v>0</v>
      </c>
      <c r="L28" s="28">
        <f t="shared" si="1"/>
        <v>-62261.420246531736</v>
      </c>
      <c r="M28" s="28">
        <f t="shared" si="0"/>
        <v>0</v>
      </c>
      <c r="N28" s="39"/>
      <c r="O28" s="40"/>
      <c r="P28" s="39"/>
      <c r="Q28" s="40"/>
      <c r="R28" s="39"/>
      <c r="S28" s="40"/>
    </row>
    <row r="29" spans="1:19" x14ac:dyDescent="0.25">
      <c r="A29" s="41" t="s">
        <v>65</v>
      </c>
      <c r="J29" s="28">
        <v>45993.15</v>
      </c>
      <c r="K29" s="28">
        <v>0</v>
      </c>
      <c r="L29" s="28">
        <f t="shared" si="1"/>
        <v>0</v>
      </c>
      <c r="M29" s="28">
        <f t="shared" si="0"/>
        <v>-45993.15</v>
      </c>
      <c r="N29" s="39"/>
      <c r="O29" s="40"/>
      <c r="P29" s="39"/>
      <c r="Q29" s="40"/>
      <c r="R29" s="39"/>
      <c r="S29" s="40"/>
    </row>
    <row r="30" spans="1:19" x14ac:dyDescent="0.25">
      <c r="A30" s="41" t="s">
        <v>66</v>
      </c>
      <c r="H30" s="28">
        <v>0</v>
      </c>
      <c r="I30" s="28">
        <v>0</v>
      </c>
      <c r="L30" s="28">
        <f t="shared" si="1"/>
        <v>0</v>
      </c>
      <c r="M30" s="28">
        <f t="shared" si="0"/>
        <v>0</v>
      </c>
      <c r="N30" s="39"/>
      <c r="O30" s="40"/>
      <c r="P30" s="39"/>
      <c r="Q30" s="40"/>
      <c r="R30" s="39"/>
      <c r="S30" s="40"/>
    </row>
    <row r="31" spans="1:19" x14ac:dyDescent="0.25">
      <c r="A31" s="41" t="s">
        <v>67</v>
      </c>
      <c r="J31" s="28">
        <v>7610.1900000000005</v>
      </c>
      <c r="K31" s="28">
        <v>0</v>
      </c>
      <c r="L31" s="28">
        <f t="shared" si="1"/>
        <v>0</v>
      </c>
      <c r="M31" s="28">
        <f t="shared" si="0"/>
        <v>-7610.1900000000005</v>
      </c>
      <c r="N31" s="39"/>
      <c r="O31" s="40"/>
      <c r="P31" s="39"/>
      <c r="Q31" s="40"/>
      <c r="R31" s="39"/>
      <c r="S31" s="40"/>
    </row>
    <row r="32" spans="1:19" x14ac:dyDescent="0.25">
      <c r="A32" s="41" t="s">
        <v>68</v>
      </c>
      <c r="D32" s="28">
        <v>376382.02301419596</v>
      </c>
      <c r="E32" s="28">
        <v>0</v>
      </c>
      <c r="L32" s="28">
        <f t="shared" si="1"/>
        <v>0</v>
      </c>
      <c r="M32" s="28">
        <f t="shared" si="0"/>
        <v>0</v>
      </c>
      <c r="N32" s="39"/>
      <c r="O32" s="40"/>
      <c r="P32" s="39"/>
      <c r="Q32" s="40"/>
      <c r="R32" s="39"/>
      <c r="S32" s="40"/>
    </row>
    <row r="33" spans="1:19" x14ac:dyDescent="0.25">
      <c r="A33" s="41" t="s">
        <v>69</v>
      </c>
      <c r="J33" s="28">
        <v>1096524.7496161358</v>
      </c>
      <c r="K33" s="28">
        <v>868347.66364773735</v>
      </c>
      <c r="L33" s="28">
        <f t="shared" si="1"/>
        <v>0</v>
      </c>
      <c r="M33" s="28">
        <f t="shared" si="0"/>
        <v>-228177.08596839849</v>
      </c>
      <c r="N33" s="39"/>
      <c r="O33" s="40"/>
      <c r="P33" s="39"/>
      <c r="Q33" s="40"/>
      <c r="R33" s="39"/>
      <c r="S33" s="40"/>
    </row>
    <row r="34" spans="1:19" x14ac:dyDescent="0.25">
      <c r="A34" s="41" t="s">
        <v>70</v>
      </c>
      <c r="F34" s="28">
        <v>39951025.289758906</v>
      </c>
      <c r="G34" s="28">
        <v>22766116.969043419</v>
      </c>
      <c r="L34" s="28">
        <f t="shared" si="1"/>
        <v>-17184908.320715487</v>
      </c>
      <c r="M34" s="28">
        <f t="shared" si="0"/>
        <v>0</v>
      </c>
      <c r="N34" s="39"/>
      <c r="O34" s="40"/>
      <c r="P34" s="39"/>
      <c r="Q34" s="40"/>
      <c r="R34" s="39"/>
      <c r="S34" s="40"/>
    </row>
    <row r="35" spans="1:19" x14ac:dyDescent="0.25">
      <c r="A35" s="41" t="s">
        <v>71</v>
      </c>
      <c r="J35" s="28">
        <v>24747.609999999997</v>
      </c>
      <c r="K35" s="28">
        <v>5758.0022132302702</v>
      </c>
      <c r="L35" s="28">
        <f t="shared" si="1"/>
        <v>0</v>
      </c>
      <c r="M35" s="28">
        <f t="shared" si="0"/>
        <v>-18989.607786769728</v>
      </c>
      <c r="N35" s="39"/>
      <c r="O35" s="40"/>
      <c r="P35" s="39"/>
      <c r="Q35" s="40"/>
      <c r="R35" s="39"/>
      <c r="S35" s="40"/>
    </row>
    <row r="36" spans="1:19" x14ac:dyDescent="0.25">
      <c r="A36" s="41" t="s">
        <v>72</v>
      </c>
      <c r="H36" s="28">
        <v>0</v>
      </c>
      <c r="I36" s="28">
        <v>0</v>
      </c>
      <c r="L36" s="28">
        <f t="shared" si="1"/>
        <v>0</v>
      </c>
      <c r="M36" s="28">
        <f t="shared" si="0"/>
        <v>0</v>
      </c>
      <c r="N36" s="39"/>
      <c r="O36" s="40"/>
      <c r="P36" s="39"/>
      <c r="Q36" s="40"/>
      <c r="R36" s="39"/>
      <c r="S36" s="40"/>
    </row>
    <row r="37" spans="1:19" x14ac:dyDescent="0.25">
      <c r="A37" s="41" t="s">
        <v>73</v>
      </c>
      <c r="J37" s="28">
        <v>79441.801083286206</v>
      </c>
      <c r="K37" s="28">
        <v>0</v>
      </c>
      <c r="L37" s="28">
        <f t="shared" si="1"/>
        <v>0</v>
      </c>
      <c r="M37" s="28">
        <f t="shared" si="0"/>
        <v>-79441.801083286206</v>
      </c>
      <c r="N37" s="39"/>
      <c r="O37" s="40"/>
      <c r="P37" s="39"/>
      <c r="Q37" s="40"/>
      <c r="R37" s="39"/>
      <c r="S37" s="40"/>
    </row>
    <row r="38" spans="1:19" x14ac:dyDescent="0.25">
      <c r="A38" s="41" t="s">
        <v>74</v>
      </c>
      <c r="H38" s="28">
        <v>0</v>
      </c>
      <c r="I38" s="28">
        <v>0</v>
      </c>
      <c r="L38" s="28">
        <f t="shared" si="1"/>
        <v>0</v>
      </c>
      <c r="M38" s="28">
        <f t="shared" si="0"/>
        <v>0</v>
      </c>
      <c r="N38" s="39"/>
      <c r="O38" s="40"/>
      <c r="P38" s="39"/>
      <c r="Q38" s="40"/>
      <c r="R38" s="39"/>
      <c r="S38" s="40"/>
    </row>
    <row r="39" spans="1:19" x14ac:dyDescent="0.25">
      <c r="A39" s="38" t="s">
        <v>75</v>
      </c>
      <c r="H39" s="28">
        <v>0</v>
      </c>
      <c r="I39" s="28">
        <v>0</v>
      </c>
      <c r="J39" s="28">
        <v>291415.59333496791</v>
      </c>
      <c r="K39" s="28">
        <v>289857.11141373479</v>
      </c>
      <c r="L39" s="28">
        <f t="shared" si="1"/>
        <v>0</v>
      </c>
      <c r="M39" s="28"/>
      <c r="N39" s="39"/>
      <c r="O39" s="40"/>
      <c r="P39" s="39"/>
      <c r="Q39" s="40"/>
      <c r="R39" s="39"/>
      <c r="S39" s="40"/>
    </row>
    <row r="40" spans="1:19" x14ac:dyDescent="0.25">
      <c r="A40" s="41" t="s">
        <v>76</v>
      </c>
      <c r="J40" s="28">
        <v>194472.88297252409</v>
      </c>
      <c r="K40" s="28">
        <v>138023.053052567</v>
      </c>
      <c r="L40" s="28">
        <f t="shared" si="1"/>
        <v>0</v>
      </c>
      <c r="M40" s="28">
        <f t="shared" si="0"/>
        <v>-56449.82991995709</v>
      </c>
      <c r="N40" s="39"/>
      <c r="O40" s="40"/>
      <c r="P40" s="39"/>
      <c r="Q40" s="40"/>
      <c r="R40" s="39"/>
      <c r="S40" s="40"/>
    </row>
    <row r="41" spans="1:19" x14ac:dyDescent="0.25">
      <c r="A41" s="41" t="s">
        <v>77</v>
      </c>
      <c r="H41" s="28">
        <v>0</v>
      </c>
      <c r="I41" s="28">
        <v>0</v>
      </c>
      <c r="L41" s="28">
        <f t="shared" si="1"/>
        <v>0</v>
      </c>
      <c r="M41" s="28">
        <f t="shared" si="0"/>
        <v>0</v>
      </c>
      <c r="N41" s="39"/>
      <c r="O41" s="40"/>
      <c r="P41" s="39"/>
      <c r="Q41" s="40"/>
      <c r="R41" s="39"/>
      <c r="S41" s="40"/>
    </row>
    <row r="42" spans="1:19" x14ac:dyDescent="0.25">
      <c r="A42" s="41" t="s">
        <v>78</v>
      </c>
      <c r="J42" s="42">
        <v>96942.710362443817</v>
      </c>
      <c r="K42" s="42">
        <v>151834.05836116779</v>
      </c>
      <c r="L42" s="28">
        <f t="shared" si="1"/>
        <v>0</v>
      </c>
      <c r="M42" s="42">
        <f t="shared" si="0"/>
        <v>54891.34799872397</v>
      </c>
      <c r="N42" s="39"/>
      <c r="O42" s="43">
        <f>M42*2.3/31</f>
        <v>4072.5838837762944</v>
      </c>
      <c r="P42" s="39"/>
      <c r="Q42" s="43">
        <f>M42*0.02</f>
        <v>1097.8269599744795</v>
      </c>
      <c r="R42" s="39"/>
      <c r="S42" s="42">
        <f t="shared" ref="S42" si="2">M42-O42-Q42</f>
        <v>49720.937154973195</v>
      </c>
    </row>
    <row r="43" spans="1:19" x14ac:dyDescent="0.25">
      <c r="A43" s="41" t="s">
        <v>79</v>
      </c>
      <c r="H43" s="28">
        <v>0</v>
      </c>
      <c r="I43" s="28">
        <v>0</v>
      </c>
      <c r="L43" s="28">
        <f t="shared" si="1"/>
        <v>0</v>
      </c>
      <c r="M43" s="28">
        <f t="shared" si="0"/>
        <v>0</v>
      </c>
      <c r="N43" s="39"/>
      <c r="O43" s="40"/>
      <c r="P43" s="39"/>
      <c r="Q43" s="40"/>
      <c r="R43" s="39"/>
      <c r="S43" s="40"/>
    </row>
    <row r="44" spans="1:19" x14ac:dyDescent="0.25">
      <c r="A44" s="38" t="s">
        <v>80</v>
      </c>
      <c r="F44" s="28">
        <v>8170945.9273162792</v>
      </c>
      <c r="G44" s="28">
        <v>4355265.0657430878</v>
      </c>
      <c r="J44" s="28">
        <v>299251.45226060739</v>
      </c>
      <c r="K44" s="28">
        <v>122187.53844452719</v>
      </c>
      <c r="L44" s="28">
        <f t="shared" si="1"/>
        <v>-3815680.8615731914</v>
      </c>
      <c r="M44" s="28"/>
      <c r="N44" s="39"/>
      <c r="O44" s="40"/>
      <c r="P44" s="39"/>
      <c r="Q44" s="40"/>
      <c r="R44" s="39"/>
      <c r="S44" s="40"/>
    </row>
    <row r="45" spans="1:19" x14ac:dyDescent="0.25">
      <c r="A45" s="41" t="s">
        <v>81</v>
      </c>
      <c r="J45" s="28">
        <v>0</v>
      </c>
      <c r="K45" s="28">
        <v>0</v>
      </c>
      <c r="L45" s="28">
        <f t="shared" si="1"/>
        <v>0</v>
      </c>
      <c r="M45" s="28">
        <f t="shared" si="0"/>
        <v>0</v>
      </c>
      <c r="N45" s="39"/>
      <c r="O45" s="40"/>
      <c r="P45" s="39"/>
      <c r="Q45" s="40"/>
      <c r="R45" s="39"/>
      <c r="S45" s="40"/>
    </row>
    <row r="46" spans="1:19" x14ac:dyDescent="0.25">
      <c r="A46" s="41" t="s">
        <v>82</v>
      </c>
      <c r="F46" s="28">
        <v>329915.97849234036</v>
      </c>
      <c r="G46" s="28">
        <v>0</v>
      </c>
      <c r="L46" s="28">
        <f t="shared" si="1"/>
        <v>-329915.97849234036</v>
      </c>
      <c r="M46" s="28">
        <f t="shared" si="0"/>
        <v>0</v>
      </c>
      <c r="N46" s="39"/>
      <c r="O46" s="40"/>
      <c r="P46" s="39"/>
      <c r="Q46" s="40"/>
      <c r="R46" s="39"/>
      <c r="S46" s="40"/>
    </row>
    <row r="47" spans="1:19" x14ac:dyDescent="0.25">
      <c r="A47" s="41" t="s">
        <v>83</v>
      </c>
      <c r="J47" s="28">
        <v>198367.17005970736</v>
      </c>
      <c r="K47" s="28">
        <v>34482.013254012847</v>
      </c>
      <c r="L47" s="28">
        <f t="shared" si="1"/>
        <v>0</v>
      </c>
      <c r="M47" s="28">
        <f t="shared" si="0"/>
        <v>-163885.15680569451</v>
      </c>
      <c r="N47" s="39"/>
      <c r="O47" s="40"/>
      <c r="P47" s="39"/>
      <c r="Q47" s="40"/>
      <c r="R47" s="39"/>
      <c r="S47" s="40"/>
    </row>
    <row r="48" spans="1:19" x14ac:dyDescent="0.25">
      <c r="A48" s="41" t="s">
        <v>84</v>
      </c>
      <c r="F48" s="28">
        <v>188620.29167187552</v>
      </c>
      <c r="G48" s="28">
        <v>0</v>
      </c>
      <c r="L48" s="28">
        <f t="shared" si="1"/>
        <v>-188620.29167187552</v>
      </c>
      <c r="M48" s="28">
        <f t="shared" si="0"/>
        <v>0</v>
      </c>
      <c r="N48" s="39"/>
      <c r="O48" s="40"/>
      <c r="P48" s="39"/>
      <c r="Q48" s="40"/>
      <c r="R48" s="39"/>
      <c r="S48" s="40"/>
    </row>
    <row r="49" spans="1:19" x14ac:dyDescent="0.25">
      <c r="A49" s="41" t="s">
        <v>85</v>
      </c>
      <c r="J49" s="28">
        <v>100884.28220089999</v>
      </c>
      <c r="K49" s="28">
        <v>87705.525190514338</v>
      </c>
      <c r="L49" s="28">
        <f t="shared" si="1"/>
        <v>0</v>
      </c>
      <c r="M49" s="28">
        <f t="shared" si="0"/>
        <v>-13178.757010385656</v>
      </c>
      <c r="N49" s="39"/>
      <c r="O49" s="40"/>
      <c r="P49" s="39"/>
      <c r="Q49" s="40"/>
      <c r="R49" s="39"/>
      <c r="S49" s="40"/>
    </row>
    <row r="50" spans="1:19" x14ac:dyDescent="0.25">
      <c r="A50" s="41" t="s">
        <v>86</v>
      </c>
      <c r="F50" s="28">
        <v>7652409.6571520632</v>
      </c>
      <c r="G50" s="28">
        <v>4355265.0657430878</v>
      </c>
      <c r="L50" s="28">
        <f t="shared" si="1"/>
        <v>-3297144.5914089754</v>
      </c>
      <c r="M50" s="28">
        <f t="shared" si="0"/>
        <v>0</v>
      </c>
      <c r="N50" s="39"/>
      <c r="O50" s="40"/>
      <c r="P50" s="39"/>
      <c r="Q50" s="40"/>
      <c r="R50" s="39"/>
      <c r="S50" s="40"/>
    </row>
    <row r="51" spans="1:19" x14ac:dyDescent="0.25">
      <c r="A51" s="35" t="s">
        <v>87</v>
      </c>
      <c r="D51" s="28">
        <v>4226299.7487352919</v>
      </c>
      <c r="E51" s="28">
        <v>2982309.9236007384</v>
      </c>
      <c r="H51" s="28">
        <v>0</v>
      </c>
      <c r="I51" s="28">
        <v>0</v>
      </c>
      <c r="J51" s="28">
        <v>1460179.3143040838</v>
      </c>
      <c r="K51" s="28">
        <v>1070544.411490167</v>
      </c>
      <c r="M51" s="28"/>
      <c r="N51" s="39"/>
      <c r="O51" s="40"/>
      <c r="P51" s="39"/>
      <c r="Q51" s="40"/>
      <c r="R51" s="39"/>
      <c r="S51" s="40"/>
    </row>
    <row r="52" spans="1:19" x14ac:dyDescent="0.25">
      <c r="A52" s="38" t="s">
        <v>88</v>
      </c>
      <c r="D52" s="28">
        <v>973762.04348777118</v>
      </c>
      <c r="E52" s="28">
        <v>984467.99295956129</v>
      </c>
      <c r="H52" s="28">
        <v>0</v>
      </c>
      <c r="I52" s="28">
        <v>0</v>
      </c>
      <c r="J52" s="28">
        <v>641381.95329223503</v>
      </c>
      <c r="K52" s="28">
        <v>497068.19106042734</v>
      </c>
      <c r="M52" s="28"/>
      <c r="N52" s="39"/>
      <c r="O52" s="40"/>
      <c r="P52" s="39"/>
      <c r="Q52" s="40"/>
      <c r="R52" s="39"/>
      <c r="S52" s="40"/>
    </row>
    <row r="53" spans="1:19" x14ac:dyDescent="0.25">
      <c r="A53" s="41">
        <v>0</v>
      </c>
      <c r="J53" s="28">
        <v>3290.3090000000002</v>
      </c>
      <c r="K53" s="28">
        <v>2256.0008671496171</v>
      </c>
      <c r="L53" s="28">
        <f>E53-D53</f>
        <v>0</v>
      </c>
      <c r="M53" s="28">
        <f t="shared" si="0"/>
        <v>-1034.3081328503831</v>
      </c>
      <c r="N53" s="39"/>
      <c r="O53" s="40"/>
      <c r="P53" s="39"/>
      <c r="Q53" s="40"/>
      <c r="R53" s="39"/>
      <c r="S53" s="40"/>
    </row>
    <row r="54" spans="1:19" x14ac:dyDescent="0.25">
      <c r="A54" s="41" t="s">
        <v>89</v>
      </c>
      <c r="J54" s="28">
        <v>72843.490000000005</v>
      </c>
      <c r="K54" s="28">
        <v>53832.020691665792</v>
      </c>
      <c r="L54" s="28">
        <f t="shared" ref="L54:L84" si="3">E54-D54</f>
        <v>0</v>
      </c>
      <c r="M54" s="28">
        <f t="shared" si="0"/>
        <v>-19011.469308334214</v>
      </c>
      <c r="N54" s="39"/>
      <c r="O54" s="40"/>
      <c r="P54" s="39"/>
      <c r="Q54" s="40"/>
      <c r="R54" s="39"/>
      <c r="S54" s="40"/>
    </row>
    <row r="55" spans="1:19" x14ac:dyDescent="0.25">
      <c r="A55" s="41" t="s">
        <v>90</v>
      </c>
      <c r="D55" s="28">
        <v>35966.972187325955</v>
      </c>
      <c r="E55" s="28">
        <v>33269.390215273299</v>
      </c>
      <c r="L55" s="28">
        <f t="shared" si="3"/>
        <v>-2697.5819720526561</v>
      </c>
      <c r="M55" s="28">
        <f t="shared" si="0"/>
        <v>0</v>
      </c>
      <c r="N55" s="39"/>
      <c r="O55" s="40"/>
      <c r="P55" s="39"/>
      <c r="Q55" s="40"/>
      <c r="R55" s="39"/>
      <c r="S55" s="40"/>
    </row>
    <row r="56" spans="1:19" x14ac:dyDescent="0.25">
      <c r="A56" s="41" t="s">
        <v>91</v>
      </c>
      <c r="J56" s="28">
        <v>377515.99427130865</v>
      </c>
      <c r="K56" s="28">
        <v>307036.11801690987</v>
      </c>
      <c r="L56" s="28">
        <f t="shared" si="3"/>
        <v>0</v>
      </c>
      <c r="M56" s="28">
        <f t="shared" si="0"/>
        <v>-70479.876254398783</v>
      </c>
      <c r="N56" s="39"/>
      <c r="O56" s="40"/>
      <c r="P56" s="39"/>
      <c r="Q56" s="40"/>
      <c r="R56" s="39"/>
      <c r="S56" s="40"/>
    </row>
    <row r="57" spans="1:19" x14ac:dyDescent="0.25">
      <c r="A57" s="41" t="s">
        <v>92</v>
      </c>
      <c r="D57" s="28">
        <v>574232.80866662296</v>
      </c>
      <c r="E57" s="28">
        <v>349417.97250600101</v>
      </c>
      <c r="L57" s="28">
        <f t="shared" si="3"/>
        <v>-224814.83616062196</v>
      </c>
      <c r="M57" s="28">
        <f t="shared" si="0"/>
        <v>0</v>
      </c>
      <c r="N57" s="39"/>
      <c r="O57" s="40"/>
      <c r="P57" s="39"/>
      <c r="Q57" s="40"/>
      <c r="R57" s="39"/>
      <c r="S57" s="40"/>
    </row>
    <row r="58" spans="1:19" x14ac:dyDescent="0.25">
      <c r="A58" s="41" t="s">
        <v>93</v>
      </c>
      <c r="J58" s="28">
        <v>0</v>
      </c>
      <c r="K58" s="28">
        <v>43709.016800639401</v>
      </c>
      <c r="L58" s="28">
        <f t="shared" si="3"/>
        <v>0</v>
      </c>
      <c r="M58" s="28">
        <f t="shared" si="0"/>
        <v>43709.016800639401</v>
      </c>
      <c r="N58" s="39"/>
      <c r="O58" s="43">
        <f>M58*2.3/31</f>
        <v>3242.9270529506648</v>
      </c>
      <c r="P58" s="39"/>
      <c r="Q58" s="43">
        <f>M58*0.02</f>
        <v>874.18033601278808</v>
      </c>
      <c r="R58" s="39"/>
      <c r="S58" s="43">
        <f t="shared" ref="S58" si="4">M58-O58-Q58</f>
        <v>39591.909411675944</v>
      </c>
    </row>
    <row r="59" spans="1:19" x14ac:dyDescent="0.25">
      <c r="A59" s="41" t="s">
        <v>94</v>
      </c>
      <c r="D59" s="28">
        <v>0</v>
      </c>
      <c r="E59" s="28">
        <v>244786.44561598101</v>
      </c>
      <c r="L59" s="28">
        <f t="shared" si="3"/>
        <v>244786.44561598101</v>
      </c>
      <c r="M59" s="28">
        <f t="shared" si="0"/>
        <v>0</v>
      </c>
      <c r="N59" s="44">
        <f>L59*2.3/31</f>
        <v>18161.574997314718</v>
      </c>
      <c r="O59" s="40"/>
      <c r="P59" s="44">
        <f>L59*0.02</f>
        <v>4895.7289123196206</v>
      </c>
      <c r="Q59" s="40"/>
      <c r="R59" s="44">
        <f>L59-N59-P59</f>
        <v>221729.14170634668</v>
      </c>
      <c r="S59" s="40"/>
    </row>
    <row r="60" spans="1:19" x14ac:dyDescent="0.25">
      <c r="A60" s="41" t="s">
        <v>95</v>
      </c>
      <c r="J60" s="28">
        <v>187732.16002092636</v>
      </c>
      <c r="K60" s="28">
        <v>90235.034684062659</v>
      </c>
      <c r="L60" s="28">
        <f t="shared" si="3"/>
        <v>0</v>
      </c>
      <c r="M60" s="28">
        <f t="shared" si="0"/>
        <v>-97497.125336863697</v>
      </c>
      <c r="N60" s="39"/>
      <c r="O60" s="40"/>
      <c r="P60" s="39"/>
      <c r="Q60" s="40"/>
      <c r="R60" s="39"/>
      <c r="S60" s="40"/>
    </row>
    <row r="61" spans="1:19" x14ac:dyDescent="0.25">
      <c r="A61" s="41" t="s">
        <v>96</v>
      </c>
      <c r="D61" s="28">
        <v>79983.396219911097</v>
      </c>
      <c r="E61" s="28">
        <v>204119.65986149895</v>
      </c>
      <c r="L61" s="28">
        <f t="shared" si="3"/>
        <v>124136.26364158785</v>
      </c>
      <c r="M61" s="28">
        <f t="shared" si="0"/>
        <v>0</v>
      </c>
      <c r="N61" s="44">
        <f>L61*2.3/31</f>
        <v>9210.1098830855499</v>
      </c>
      <c r="O61" s="40"/>
      <c r="P61" s="44">
        <f>L61*0.02</f>
        <v>2482.7252728317571</v>
      </c>
      <c r="Q61" s="40"/>
      <c r="R61" s="44">
        <f>L61-N61-P61</f>
        <v>112443.42848567055</v>
      </c>
      <c r="S61" s="40"/>
    </row>
    <row r="62" spans="1:19" x14ac:dyDescent="0.25">
      <c r="A62" s="41" t="s">
        <v>97</v>
      </c>
      <c r="D62" s="28">
        <v>283578.86641391122</v>
      </c>
      <c r="E62" s="28">
        <v>152874.52476080696</v>
      </c>
      <c r="L62" s="28">
        <f t="shared" si="3"/>
        <v>-130704.34165310426</v>
      </c>
      <c r="M62" s="28">
        <f t="shared" si="0"/>
        <v>0</v>
      </c>
      <c r="N62" s="39"/>
      <c r="O62" s="40"/>
      <c r="P62" s="39"/>
      <c r="Q62" s="40"/>
      <c r="R62" s="39"/>
      <c r="S62" s="40"/>
    </row>
    <row r="63" spans="1:19" x14ac:dyDescent="0.25">
      <c r="A63" s="41" t="s">
        <v>98</v>
      </c>
      <c r="H63" s="28">
        <v>0</v>
      </c>
      <c r="I63" s="28">
        <v>0</v>
      </c>
      <c r="J63" s="28">
        <v>0</v>
      </c>
      <c r="K63" s="28">
        <v>0</v>
      </c>
      <c r="L63" s="28">
        <f t="shared" si="3"/>
        <v>0</v>
      </c>
      <c r="M63" s="28">
        <f t="shared" si="0"/>
        <v>0</v>
      </c>
      <c r="N63" s="39"/>
      <c r="O63" s="40"/>
      <c r="P63" s="39"/>
      <c r="Q63" s="40"/>
      <c r="R63" s="39"/>
      <c r="S63" s="40"/>
    </row>
    <row r="64" spans="1:19" x14ac:dyDescent="0.25">
      <c r="A64" s="38" t="s">
        <v>99</v>
      </c>
      <c r="H64" s="28">
        <v>0</v>
      </c>
      <c r="I64" s="28">
        <v>0</v>
      </c>
      <c r="J64" s="28">
        <v>209716.53452434466</v>
      </c>
      <c r="K64" s="28">
        <v>161794.06218954118</v>
      </c>
      <c r="L64" s="28">
        <f t="shared" si="3"/>
        <v>0</v>
      </c>
      <c r="M64" s="28"/>
      <c r="N64" s="39"/>
      <c r="O64" s="40"/>
      <c r="P64" s="39"/>
      <c r="Q64" s="40"/>
      <c r="R64" s="39"/>
      <c r="S64" s="40"/>
    </row>
    <row r="65" spans="1:19" x14ac:dyDescent="0.25">
      <c r="A65" s="41" t="s">
        <v>100</v>
      </c>
      <c r="J65" s="28">
        <v>132743.86727214468</v>
      </c>
      <c r="K65" s="28">
        <v>114357.04395595235</v>
      </c>
      <c r="L65" s="28">
        <f t="shared" si="3"/>
        <v>0</v>
      </c>
      <c r="M65" s="28">
        <f t="shared" si="0"/>
        <v>-18386.823316192327</v>
      </c>
      <c r="N65" s="39"/>
      <c r="O65" s="40"/>
      <c r="P65" s="39"/>
      <c r="Q65" s="40"/>
      <c r="R65" s="39"/>
      <c r="S65" s="40"/>
    </row>
    <row r="66" spans="1:19" x14ac:dyDescent="0.25">
      <c r="A66" s="41" t="s">
        <v>101</v>
      </c>
      <c r="H66" s="28">
        <v>0</v>
      </c>
      <c r="I66" s="28">
        <v>0</v>
      </c>
      <c r="L66" s="28">
        <f t="shared" si="3"/>
        <v>0</v>
      </c>
      <c r="M66" s="28">
        <f t="shared" si="0"/>
        <v>0</v>
      </c>
      <c r="N66" s="39"/>
      <c r="O66" s="40"/>
      <c r="P66" s="39"/>
      <c r="Q66" s="40"/>
      <c r="R66" s="39"/>
      <c r="S66" s="40"/>
    </row>
    <row r="67" spans="1:19" x14ac:dyDescent="0.25">
      <c r="A67" s="41" t="s">
        <v>102</v>
      </c>
      <c r="J67" s="28">
        <v>21814.080000000002</v>
      </c>
      <c r="K67" s="28">
        <v>11805.004537544861</v>
      </c>
      <c r="L67" s="28">
        <f t="shared" si="3"/>
        <v>0</v>
      </c>
      <c r="M67" s="28">
        <f t="shared" si="0"/>
        <v>-10009.075462455141</v>
      </c>
      <c r="N67" s="39"/>
      <c r="O67" s="40"/>
      <c r="P67" s="39"/>
      <c r="Q67" s="40"/>
      <c r="R67" s="39"/>
      <c r="S67" s="40"/>
    </row>
    <row r="68" spans="1:19" x14ac:dyDescent="0.25">
      <c r="A68" s="41" t="s">
        <v>103</v>
      </c>
      <c r="H68" s="28">
        <v>0</v>
      </c>
      <c r="I68" s="28">
        <v>0</v>
      </c>
      <c r="L68" s="28">
        <f t="shared" si="3"/>
        <v>0</v>
      </c>
      <c r="M68" s="28">
        <f t="shared" si="0"/>
        <v>0</v>
      </c>
      <c r="N68" s="39"/>
      <c r="O68" s="40"/>
      <c r="P68" s="39"/>
      <c r="Q68" s="40"/>
      <c r="R68" s="39"/>
      <c r="S68" s="40"/>
    </row>
    <row r="69" spans="1:19" x14ac:dyDescent="0.25">
      <c r="A69" s="41" t="s">
        <v>104</v>
      </c>
      <c r="J69" s="28">
        <v>24372.487252200001</v>
      </c>
      <c r="K69" s="28">
        <v>17832.00685417197</v>
      </c>
      <c r="L69" s="28">
        <f t="shared" si="3"/>
        <v>0</v>
      </c>
      <c r="M69" s="28">
        <f t="shared" si="0"/>
        <v>-6540.4803980280303</v>
      </c>
      <c r="N69" s="39"/>
      <c r="O69" s="40"/>
      <c r="P69" s="39"/>
      <c r="Q69" s="40"/>
      <c r="R69" s="39"/>
      <c r="S69" s="40"/>
    </row>
    <row r="70" spans="1:19" x14ac:dyDescent="0.25">
      <c r="A70" s="41" t="s">
        <v>105</v>
      </c>
      <c r="H70" s="28">
        <v>0</v>
      </c>
      <c r="I70" s="28">
        <v>0</v>
      </c>
      <c r="L70" s="28">
        <f t="shared" si="3"/>
        <v>0</v>
      </c>
      <c r="M70" s="28">
        <f t="shared" si="0"/>
        <v>0</v>
      </c>
      <c r="N70" s="39"/>
      <c r="O70" s="40"/>
      <c r="P70" s="39"/>
      <c r="Q70" s="40"/>
      <c r="R70" s="39"/>
      <c r="S70" s="40"/>
    </row>
    <row r="71" spans="1:19" x14ac:dyDescent="0.25">
      <c r="A71" s="41" t="s">
        <v>106</v>
      </c>
      <c r="J71" s="28">
        <v>0</v>
      </c>
      <c r="K71" s="28">
        <v>0</v>
      </c>
      <c r="L71" s="28">
        <f t="shared" si="3"/>
        <v>0</v>
      </c>
      <c r="M71" s="28">
        <f t="shared" si="0"/>
        <v>0</v>
      </c>
      <c r="N71" s="39"/>
      <c r="O71" s="40"/>
      <c r="P71" s="39"/>
      <c r="Q71" s="40"/>
      <c r="R71" s="39"/>
      <c r="S71" s="40"/>
    </row>
    <row r="72" spans="1:19" x14ac:dyDescent="0.25">
      <c r="A72" s="41" t="s">
        <v>107</v>
      </c>
      <c r="H72" s="28">
        <v>0</v>
      </c>
      <c r="I72" s="28">
        <v>0</v>
      </c>
      <c r="L72" s="28">
        <f t="shared" si="3"/>
        <v>0</v>
      </c>
      <c r="M72" s="28">
        <f t="shared" si="0"/>
        <v>0</v>
      </c>
      <c r="N72" s="39"/>
      <c r="O72" s="40"/>
      <c r="P72" s="39"/>
      <c r="Q72" s="40"/>
      <c r="R72" s="39"/>
      <c r="S72" s="40"/>
    </row>
    <row r="73" spans="1:19" x14ac:dyDescent="0.25">
      <c r="A73" s="41" t="s">
        <v>108</v>
      </c>
      <c r="J73" s="28">
        <v>30786.100000000006</v>
      </c>
      <c r="K73" s="28">
        <v>17800.006841871971</v>
      </c>
      <c r="L73" s="28">
        <f t="shared" si="3"/>
        <v>0</v>
      </c>
      <c r="M73" s="28">
        <f t="shared" si="0"/>
        <v>-12986.093158128035</v>
      </c>
      <c r="N73" s="39"/>
      <c r="O73" s="40"/>
      <c r="P73" s="39"/>
      <c r="Q73" s="40"/>
      <c r="R73" s="39"/>
      <c r="S73" s="40"/>
    </row>
    <row r="74" spans="1:19" x14ac:dyDescent="0.25">
      <c r="A74" s="41" t="s">
        <v>109</v>
      </c>
      <c r="H74" s="28">
        <v>0</v>
      </c>
      <c r="I74" s="28">
        <v>0</v>
      </c>
      <c r="L74" s="28">
        <f t="shared" si="3"/>
        <v>0</v>
      </c>
      <c r="M74" s="28">
        <f t="shared" si="0"/>
        <v>0</v>
      </c>
      <c r="N74" s="39"/>
      <c r="O74" s="40"/>
      <c r="P74" s="39"/>
      <c r="Q74" s="40"/>
      <c r="R74" s="39"/>
      <c r="S74" s="40"/>
    </row>
    <row r="75" spans="1:19" x14ac:dyDescent="0.25">
      <c r="A75" s="38" t="s">
        <v>110</v>
      </c>
      <c r="D75" s="28">
        <v>3252537.7052475205</v>
      </c>
      <c r="E75" s="28">
        <v>1997841.9306411771</v>
      </c>
      <c r="H75" s="28">
        <v>0</v>
      </c>
      <c r="I75" s="28">
        <v>0</v>
      </c>
      <c r="J75" s="28">
        <v>609080.82648750418</v>
      </c>
      <c r="K75" s="28">
        <v>411682.15824019851</v>
      </c>
      <c r="L75" s="28"/>
      <c r="M75" s="28"/>
      <c r="N75" s="39"/>
      <c r="O75" s="40"/>
      <c r="P75" s="39"/>
      <c r="Q75" s="40"/>
      <c r="R75" s="39"/>
      <c r="S75" s="40"/>
    </row>
    <row r="76" spans="1:19" x14ac:dyDescent="0.25">
      <c r="A76" s="41" t="s">
        <v>111</v>
      </c>
      <c r="J76" s="28">
        <v>288388.24993468961</v>
      </c>
      <c r="K76" s="28">
        <v>106717.0410193287</v>
      </c>
      <c r="L76" s="28">
        <f t="shared" si="3"/>
        <v>0</v>
      </c>
      <c r="M76" s="28">
        <f t="shared" si="0"/>
        <v>-181671.20891536091</v>
      </c>
      <c r="N76" s="39"/>
      <c r="O76" s="40"/>
      <c r="P76" s="39"/>
      <c r="Q76" s="40"/>
      <c r="R76" s="39"/>
      <c r="S76" s="40"/>
    </row>
    <row r="77" spans="1:19" x14ac:dyDescent="0.25">
      <c r="A77" s="41" t="s">
        <v>112</v>
      </c>
      <c r="D77" s="28">
        <v>51366.408313253298</v>
      </c>
      <c r="E77" s="28">
        <v>33843.064753585342</v>
      </c>
      <c r="L77" s="28">
        <f t="shared" si="3"/>
        <v>-17523.343559667956</v>
      </c>
      <c r="M77" s="28">
        <f t="shared" si="0"/>
        <v>0</v>
      </c>
      <c r="N77" s="39"/>
      <c r="O77" s="40"/>
      <c r="P77" s="39"/>
      <c r="Q77" s="40"/>
      <c r="R77" s="39"/>
      <c r="S77" s="40"/>
    </row>
    <row r="78" spans="1:19" x14ac:dyDescent="0.25">
      <c r="A78" s="41" t="s">
        <v>113</v>
      </c>
      <c r="J78" s="28">
        <v>14611.230000000001</v>
      </c>
      <c r="K78" s="28">
        <v>24876.009561708252</v>
      </c>
      <c r="L78" s="28">
        <f t="shared" si="3"/>
        <v>0</v>
      </c>
      <c r="M78" s="28">
        <f t="shared" si="0"/>
        <v>10264.77956170825</v>
      </c>
      <c r="N78" s="39"/>
      <c r="O78" s="43">
        <f>M78*2.3/31</f>
        <v>761.58041909448309</v>
      </c>
      <c r="P78" s="39"/>
      <c r="Q78" s="43">
        <f>M78*0.02</f>
        <v>205.29559123416502</v>
      </c>
      <c r="R78" s="39"/>
      <c r="S78" s="43">
        <f t="shared" ref="S78:S80" si="5">M78-O78-Q78</f>
        <v>9297.9035513796007</v>
      </c>
    </row>
    <row r="79" spans="1:19" x14ac:dyDescent="0.25">
      <c r="A79" s="41" t="s">
        <v>114</v>
      </c>
      <c r="H79" s="28">
        <v>0</v>
      </c>
      <c r="I79" s="28">
        <v>0</v>
      </c>
      <c r="L79" s="28">
        <f t="shared" si="3"/>
        <v>0</v>
      </c>
      <c r="M79" s="28">
        <f t="shared" si="0"/>
        <v>0</v>
      </c>
      <c r="N79" s="39"/>
      <c r="O79" s="40"/>
      <c r="P79" s="44"/>
      <c r="Q79" s="40"/>
      <c r="R79" s="39"/>
      <c r="S79" s="43"/>
    </row>
    <row r="80" spans="1:19" x14ac:dyDescent="0.25">
      <c r="A80" s="41" t="s">
        <v>115</v>
      </c>
      <c r="J80" s="28">
        <v>42342.28</v>
      </c>
      <c r="K80" s="28">
        <v>56981.021902062101</v>
      </c>
      <c r="L80" s="28">
        <f t="shared" si="3"/>
        <v>0</v>
      </c>
      <c r="M80" s="28">
        <f t="shared" si="0"/>
        <v>14638.741902062102</v>
      </c>
      <c r="N80" s="39"/>
      <c r="O80" s="43">
        <f>M80*2.3/31</f>
        <v>1086.1002056368657</v>
      </c>
      <c r="P80" s="44"/>
      <c r="Q80" s="43">
        <f>M80*0.02</f>
        <v>292.77483804124205</v>
      </c>
      <c r="R80" s="39"/>
      <c r="S80" s="43">
        <f t="shared" si="5"/>
        <v>13259.866858383995</v>
      </c>
    </row>
    <row r="81" spans="1:25" x14ac:dyDescent="0.25">
      <c r="A81" s="41" t="s">
        <v>116</v>
      </c>
      <c r="D81" s="28">
        <v>163272.60938199671</v>
      </c>
      <c r="E81" s="28">
        <v>114596.86588759169</v>
      </c>
      <c r="L81" s="28">
        <f t="shared" si="3"/>
        <v>-48675.743494405018</v>
      </c>
      <c r="M81" s="28">
        <f t="shared" si="0"/>
        <v>0</v>
      </c>
      <c r="N81" s="39"/>
      <c r="O81" s="40"/>
      <c r="P81" s="39"/>
      <c r="Q81" s="40"/>
      <c r="R81" s="39"/>
      <c r="S81" s="40"/>
    </row>
    <row r="82" spans="1:25" x14ac:dyDescent="0.25">
      <c r="A82" s="41" t="s">
        <v>117</v>
      </c>
      <c r="J82" s="28">
        <v>263739.0665528145</v>
      </c>
      <c r="K82" s="28">
        <v>223108.08575709944</v>
      </c>
      <c r="L82" s="28">
        <f t="shared" si="3"/>
        <v>0</v>
      </c>
      <c r="M82" s="28">
        <f t="shared" si="0"/>
        <v>-40630.980795715062</v>
      </c>
      <c r="N82" s="39"/>
      <c r="O82" s="40"/>
      <c r="P82" s="39"/>
      <c r="Q82" s="40"/>
      <c r="R82" s="39"/>
      <c r="S82" s="40"/>
    </row>
    <row r="83" spans="1:25" ht="13" thickBot="1" x14ac:dyDescent="0.3">
      <c r="A83" s="41" t="s">
        <v>118</v>
      </c>
      <c r="D83" s="28">
        <v>113806.96700983655</v>
      </c>
      <c r="E83" s="28">
        <v>0</v>
      </c>
      <c r="L83" s="28">
        <f t="shared" si="3"/>
        <v>-113806.96700983655</v>
      </c>
      <c r="M83" s="28">
        <f t="shared" si="0"/>
        <v>0</v>
      </c>
      <c r="N83" s="39"/>
      <c r="O83" s="40"/>
      <c r="P83" s="39"/>
      <c r="Q83" s="40"/>
      <c r="R83" s="39"/>
      <c r="S83" s="40"/>
    </row>
    <row r="84" spans="1:25" ht="38" thickBot="1" x14ac:dyDescent="0.3">
      <c r="A84" s="41" t="s">
        <v>119</v>
      </c>
      <c r="D84" s="28">
        <v>2924091.7205424341</v>
      </c>
      <c r="E84" s="28">
        <v>1849402</v>
      </c>
      <c r="L84" s="28">
        <f t="shared" si="3"/>
        <v>-1074689.7205424341</v>
      </c>
      <c r="M84" s="28">
        <f t="shared" si="0"/>
        <v>0</v>
      </c>
      <c r="N84" s="39"/>
      <c r="O84" s="40"/>
      <c r="P84" s="39"/>
      <c r="Q84" s="40"/>
      <c r="R84" s="39"/>
      <c r="S84" s="40"/>
      <c r="T84" s="45" t="s">
        <v>153</v>
      </c>
      <c r="U84" s="45" t="s">
        <v>154</v>
      </c>
      <c r="V84" s="46" t="s">
        <v>155</v>
      </c>
    </row>
    <row r="85" spans="1:25" x14ac:dyDescent="0.25">
      <c r="A85" s="35" t="s">
        <v>120</v>
      </c>
      <c r="D85" s="28">
        <v>644583.85310805624</v>
      </c>
      <c r="E85" s="28">
        <v>54521.769050000003</v>
      </c>
      <c r="F85" s="28">
        <v>67480.380002578328</v>
      </c>
      <c r="G85" s="28">
        <v>22112.807779721603</v>
      </c>
      <c r="J85" s="28">
        <v>4028258.4751599827</v>
      </c>
      <c r="K85" s="28">
        <v>2288759.398086952</v>
      </c>
      <c r="M85" s="28"/>
      <c r="N85" s="39"/>
      <c r="O85" s="40"/>
      <c r="P85" s="39"/>
      <c r="Q85" s="40"/>
      <c r="R85" s="39"/>
      <c r="S85" s="40"/>
      <c r="T85" s="36"/>
      <c r="U85" s="47"/>
      <c r="V85" s="37"/>
    </row>
    <row r="86" spans="1:25" x14ac:dyDescent="0.25">
      <c r="A86" s="38" t="s">
        <v>121</v>
      </c>
      <c r="F86" s="28">
        <v>67480.380002578328</v>
      </c>
      <c r="G86" s="28">
        <v>22112.807779721603</v>
      </c>
      <c r="J86" s="28">
        <v>674805.179</v>
      </c>
      <c r="K86" s="28">
        <v>0</v>
      </c>
      <c r="M86" s="28">
        <f t="shared" si="0"/>
        <v>-674805.179</v>
      </c>
      <c r="N86" s="39"/>
      <c r="O86" s="40"/>
      <c r="P86" s="39"/>
      <c r="Q86" s="40"/>
      <c r="R86" s="39"/>
      <c r="S86" s="40"/>
      <c r="T86" s="39"/>
      <c r="U86" s="48"/>
      <c r="V86" s="40"/>
    </row>
    <row r="87" spans="1:25" x14ac:dyDescent="0.25">
      <c r="A87" s="41" t="s">
        <v>121</v>
      </c>
      <c r="J87" s="28">
        <v>674805.179</v>
      </c>
      <c r="K87" s="28">
        <v>0</v>
      </c>
      <c r="M87" s="28">
        <f t="shared" ref="M87:M110" si="6">K87-J87</f>
        <v>-674805.179</v>
      </c>
      <c r="N87" s="39"/>
      <c r="O87" s="40"/>
      <c r="P87" s="39"/>
      <c r="Q87" s="40"/>
      <c r="R87" s="39"/>
      <c r="S87" s="40"/>
      <c r="T87" s="39"/>
      <c r="U87" s="48"/>
      <c r="V87" s="40"/>
    </row>
    <row r="88" spans="1:25" x14ac:dyDescent="0.25">
      <c r="A88" s="41" t="s">
        <v>122</v>
      </c>
      <c r="F88" s="28">
        <v>67480.380002578328</v>
      </c>
      <c r="G88" s="28">
        <v>22112.807779721603</v>
      </c>
      <c r="L88" s="28">
        <f>G88-F88</f>
        <v>-45367.572222856725</v>
      </c>
      <c r="M88" s="28">
        <f t="shared" si="6"/>
        <v>0</v>
      </c>
      <c r="N88" s="39"/>
      <c r="O88" s="40"/>
      <c r="P88" s="39"/>
      <c r="Q88" s="40"/>
      <c r="R88" s="39"/>
      <c r="S88" s="40"/>
      <c r="T88" s="39"/>
      <c r="U88" s="48"/>
      <c r="V88" s="40"/>
    </row>
    <row r="89" spans="1:25" x14ac:dyDescent="0.25">
      <c r="A89" s="38" t="s">
        <v>123</v>
      </c>
      <c r="D89" s="28">
        <v>226724.64969310482</v>
      </c>
      <c r="E89" s="28">
        <v>0</v>
      </c>
      <c r="J89" s="28">
        <v>1423591.9363659138</v>
      </c>
      <c r="K89" s="28">
        <v>755485.21936853149</v>
      </c>
      <c r="M89" s="28"/>
      <c r="N89" s="39"/>
      <c r="O89" s="40"/>
      <c r="P89" s="39"/>
      <c r="Q89" s="40"/>
      <c r="R89" s="39"/>
      <c r="S89" s="40"/>
      <c r="T89" s="39"/>
      <c r="U89" s="48"/>
      <c r="V89" s="40"/>
    </row>
    <row r="90" spans="1:25" x14ac:dyDescent="0.25">
      <c r="A90" s="41" t="s">
        <v>124</v>
      </c>
      <c r="J90" s="28">
        <v>3285.07</v>
      </c>
      <c r="K90" s="28">
        <v>3665.0999969365398</v>
      </c>
      <c r="L90" s="28">
        <f t="shared" ref="L90:L115" si="7">E90-D90</f>
        <v>0</v>
      </c>
      <c r="M90" s="28">
        <f t="shared" si="6"/>
        <v>380.02999693653965</v>
      </c>
      <c r="N90" s="39"/>
      <c r="O90" s="43">
        <f>M90*2.3/31</f>
        <v>28.195773966259392</v>
      </c>
      <c r="P90" s="39"/>
      <c r="Q90" s="43">
        <f>M90*0.02</f>
        <v>7.6005999387307934</v>
      </c>
      <c r="R90" s="39"/>
      <c r="S90" s="43">
        <f>M90-O90-Q90</f>
        <v>344.23362303154948</v>
      </c>
      <c r="T90" s="49">
        <v>3536.6474396148642</v>
      </c>
      <c r="U90" s="49">
        <f>K90-T90</f>
        <v>128.45255732167561</v>
      </c>
      <c r="V90" s="43">
        <f>S90-U90</f>
        <v>215.78106570987387</v>
      </c>
      <c r="X90" s="49">
        <v>3536.6474396148642</v>
      </c>
      <c r="Y90" s="43"/>
    </row>
    <row r="91" spans="1:25" x14ac:dyDescent="0.25">
      <c r="A91" s="41" t="s">
        <v>125</v>
      </c>
      <c r="D91" s="28">
        <v>0</v>
      </c>
      <c r="E91" s="28">
        <v>0</v>
      </c>
      <c r="L91" s="28">
        <f t="shared" si="7"/>
        <v>0</v>
      </c>
      <c r="M91" s="28">
        <f t="shared" si="6"/>
        <v>0</v>
      </c>
      <c r="N91" s="39"/>
      <c r="O91" s="40"/>
      <c r="P91" s="39"/>
      <c r="Q91" s="40"/>
      <c r="R91" s="39"/>
      <c r="S91" s="40"/>
      <c r="T91" s="48"/>
      <c r="U91" s="48"/>
      <c r="V91" s="40"/>
      <c r="X91" s="48"/>
      <c r="Y91" s="40"/>
    </row>
    <row r="92" spans="1:25" x14ac:dyDescent="0.25">
      <c r="A92" s="41" t="s">
        <v>126</v>
      </c>
      <c r="J92" s="28">
        <v>289226.29774333368</v>
      </c>
      <c r="K92" s="28">
        <v>244690.3997954769</v>
      </c>
      <c r="L92" s="28">
        <f t="shared" si="7"/>
        <v>0</v>
      </c>
      <c r="M92" s="28">
        <f t="shared" si="6"/>
        <v>-44535.897947856778</v>
      </c>
      <c r="N92" s="39"/>
      <c r="O92" s="40"/>
      <c r="P92" s="39"/>
      <c r="Q92" s="40"/>
      <c r="R92" s="39"/>
      <c r="S92" s="40"/>
      <c r="T92" s="49"/>
      <c r="U92" s="49"/>
      <c r="V92" s="43"/>
      <c r="X92" s="49">
        <v>217579.30611979601</v>
      </c>
      <c r="Y92" s="43"/>
    </row>
    <row r="93" spans="1:25" x14ac:dyDescent="0.25">
      <c r="A93" s="41" t="s">
        <v>127</v>
      </c>
      <c r="D93" s="28">
        <v>39510.94770132142</v>
      </c>
      <c r="E93" s="28">
        <v>0</v>
      </c>
      <c r="L93" s="28">
        <f t="shared" si="7"/>
        <v>-39510.94770132142</v>
      </c>
      <c r="M93" s="28">
        <f t="shared" si="6"/>
        <v>0</v>
      </c>
      <c r="N93" s="39"/>
      <c r="O93" s="40"/>
      <c r="P93" s="39"/>
      <c r="Q93" s="40"/>
      <c r="R93" s="39"/>
      <c r="S93" s="40"/>
      <c r="T93" s="49"/>
      <c r="U93" s="49"/>
      <c r="V93" s="43"/>
      <c r="X93" s="49"/>
      <c r="Y93" s="43"/>
    </row>
    <row r="94" spans="1:25" x14ac:dyDescent="0.25">
      <c r="A94" s="41" t="s">
        <v>128</v>
      </c>
      <c r="J94" s="28">
        <v>815532.86350345239</v>
      </c>
      <c r="K94" s="28">
        <v>329455.4597246261</v>
      </c>
      <c r="L94" s="28">
        <f t="shared" si="7"/>
        <v>0</v>
      </c>
      <c r="M94" s="28">
        <f t="shared" si="6"/>
        <v>-486077.40377882629</v>
      </c>
      <c r="N94" s="39"/>
      <c r="O94" s="40"/>
      <c r="P94" s="39"/>
      <c r="Q94" s="40"/>
      <c r="R94" s="39"/>
      <c r="S94" s="40"/>
      <c r="T94" s="49"/>
      <c r="U94" s="49"/>
      <c r="V94" s="43"/>
      <c r="X94" s="49">
        <v>280263.15991156898</v>
      </c>
      <c r="Y94" s="43"/>
    </row>
    <row r="95" spans="1:25" x14ac:dyDescent="0.25">
      <c r="A95" s="41" t="s">
        <v>129</v>
      </c>
      <c r="D95" s="28">
        <v>145712.31787035291</v>
      </c>
      <c r="E95" s="28">
        <v>0</v>
      </c>
      <c r="L95" s="28">
        <f t="shared" si="7"/>
        <v>-145712.31787035291</v>
      </c>
      <c r="M95" s="28">
        <f t="shared" si="6"/>
        <v>0</v>
      </c>
      <c r="N95" s="39"/>
      <c r="O95" s="40"/>
      <c r="P95" s="39"/>
      <c r="Q95" s="40"/>
      <c r="R95" s="39"/>
      <c r="S95" s="40"/>
      <c r="T95" s="49"/>
      <c r="U95" s="49"/>
      <c r="V95" s="43"/>
      <c r="X95" s="49"/>
      <c r="Y95" s="43"/>
    </row>
    <row r="96" spans="1:25" x14ac:dyDescent="0.25">
      <c r="A96" s="41" t="s">
        <v>130</v>
      </c>
      <c r="J96" s="28">
        <v>315547.7051191277</v>
      </c>
      <c r="K96" s="28">
        <v>177674.25985149192</v>
      </c>
      <c r="L96" s="28">
        <f t="shared" si="7"/>
        <v>0</v>
      </c>
      <c r="M96" s="28">
        <f t="shared" si="6"/>
        <v>-137873.44526763578</v>
      </c>
      <c r="N96" s="39"/>
      <c r="O96" s="40"/>
      <c r="P96" s="39"/>
      <c r="Q96" s="40"/>
      <c r="R96" s="39"/>
      <c r="S96" s="40"/>
      <c r="T96" s="49"/>
      <c r="U96" s="49"/>
      <c r="V96" s="43"/>
      <c r="X96" s="49">
        <v>132980.87812791401</v>
      </c>
      <c r="Y96" s="43"/>
    </row>
    <row r="97" spans="1:25" x14ac:dyDescent="0.25">
      <c r="A97" s="41" t="s">
        <v>131</v>
      </c>
      <c r="D97" s="28">
        <v>41501.384121430492</v>
      </c>
      <c r="E97" s="28">
        <v>0</v>
      </c>
      <c r="L97" s="28">
        <f t="shared" si="7"/>
        <v>-41501.384121430492</v>
      </c>
      <c r="M97" s="28">
        <f t="shared" si="6"/>
        <v>0</v>
      </c>
      <c r="N97" s="39"/>
      <c r="O97" s="40"/>
      <c r="P97" s="39"/>
      <c r="Q97" s="40"/>
      <c r="R97" s="39"/>
      <c r="S97" s="40"/>
      <c r="T97" s="49"/>
      <c r="U97" s="49"/>
      <c r="V97" s="43"/>
      <c r="X97" s="49"/>
      <c r="Y97" s="43"/>
    </row>
    <row r="98" spans="1:25" x14ac:dyDescent="0.25">
      <c r="A98" s="38" t="s">
        <v>132</v>
      </c>
      <c r="D98" s="28">
        <v>114017.33008485546</v>
      </c>
      <c r="E98" s="28">
        <v>54521.769050000003</v>
      </c>
      <c r="J98" s="28">
        <v>438346.34903519537</v>
      </c>
      <c r="K98" s="28">
        <v>721738.35939673858</v>
      </c>
      <c r="L98" s="28"/>
      <c r="M98" s="28"/>
      <c r="N98" s="39"/>
      <c r="O98" s="40"/>
      <c r="P98" s="39"/>
      <c r="Q98" s="40"/>
      <c r="R98" s="39"/>
      <c r="S98" s="40"/>
      <c r="T98" s="49"/>
      <c r="U98" s="49"/>
      <c r="V98" s="43"/>
      <c r="X98" s="49"/>
      <c r="Y98" s="43"/>
    </row>
    <row r="99" spans="1:25" x14ac:dyDescent="0.25">
      <c r="A99" s="41" t="s">
        <v>133</v>
      </c>
      <c r="J99" s="28">
        <v>187711.7298122044</v>
      </c>
      <c r="K99" s="28">
        <v>259046.70978347698</v>
      </c>
      <c r="L99" s="28">
        <f t="shared" si="7"/>
        <v>0</v>
      </c>
      <c r="M99" s="28">
        <f t="shared" si="6"/>
        <v>71334.97997127258</v>
      </c>
      <c r="N99" s="39"/>
      <c r="O99" s="43">
        <f>M99*2.3/31</f>
        <v>5292.5952881911908</v>
      </c>
      <c r="P99" s="39"/>
      <c r="Q99" s="43">
        <f>M99*0.02</f>
        <v>1426.6995994254517</v>
      </c>
      <c r="R99" s="39"/>
      <c r="S99" s="43">
        <f t="shared" ref="S99:S101" si="8">M99-O99-Q99</f>
        <v>64615.685083655932</v>
      </c>
      <c r="T99" s="49">
        <v>225353.98464671901</v>
      </c>
      <c r="U99" s="49">
        <f>K99-T99</f>
        <v>33692.725136757974</v>
      </c>
      <c r="V99" s="43">
        <f t="shared" ref="V99:V101" si="9">S99-U99</f>
        <v>30922.959946897958</v>
      </c>
      <c r="X99" s="49">
        <v>225353.98464671901</v>
      </c>
      <c r="Y99" s="43"/>
    </row>
    <row r="100" spans="1:25" x14ac:dyDescent="0.25">
      <c r="A100" s="41" t="s">
        <v>134</v>
      </c>
      <c r="D100" s="28">
        <v>30585.152173337046</v>
      </c>
      <c r="E100" s="28">
        <v>0</v>
      </c>
      <c r="L100" s="28">
        <f t="shared" si="7"/>
        <v>-30585.152173337046</v>
      </c>
      <c r="M100" s="28">
        <f t="shared" si="6"/>
        <v>0</v>
      </c>
      <c r="N100" s="39"/>
      <c r="O100" s="40"/>
      <c r="P100" s="39"/>
      <c r="Q100" s="40"/>
      <c r="R100" s="39"/>
      <c r="S100" s="43"/>
      <c r="T100" s="49"/>
      <c r="U100" s="49"/>
      <c r="V100" s="43"/>
      <c r="X100" s="49"/>
      <c r="Y100" s="43"/>
    </row>
    <row r="101" spans="1:25" x14ac:dyDescent="0.25">
      <c r="A101" s="41" t="s">
        <v>135</v>
      </c>
      <c r="J101" s="28">
        <v>250634.61922299096</v>
      </c>
      <c r="K101" s="28">
        <v>462691.64961326157</v>
      </c>
      <c r="L101" s="28">
        <f t="shared" si="7"/>
        <v>0</v>
      </c>
      <c r="M101" s="28">
        <f t="shared" si="6"/>
        <v>212057.03039027061</v>
      </c>
      <c r="N101" s="39"/>
      <c r="O101" s="43">
        <f>M101*2.3/31</f>
        <v>15733.263545084592</v>
      </c>
      <c r="P101" s="39"/>
      <c r="Q101" s="43">
        <f>M101*0.02</f>
        <v>4241.1406078054124</v>
      </c>
      <c r="R101" s="39"/>
      <c r="S101" s="43">
        <f t="shared" si="8"/>
        <v>192082.62623738061</v>
      </c>
      <c r="T101" s="49">
        <v>367310.05441798398</v>
      </c>
      <c r="U101" s="49">
        <f>K101-T101</f>
        <v>95381.595195277594</v>
      </c>
      <c r="V101" s="43">
        <f t="shared" si="9"/>
        <v>96701.031042103015</v>
      </c>
      <c r="X101" s="49">
        <v>367310.05441798398</v>
      </c>
      <c r="Y101" s="43"/>
    </row>
    <row r="102" spans="1:25" x14ac:dyDescent="0.25">
      <c r="A102" s="41" t="s">
        <v>136</v>
      </c>
      <c r="D102" s="28">
        <v>83432.177911518418</v>
      </c>
      <c r="E102" s="28">
        <v>54521.769050000003</v>
      </c>
      <c r="L102" s="28">
        <f t="shared" si="7"/>
        <v>-28910.408861518416</v>
      </c>
      <c r="M102" s="28">
        <f t="shared" si="6"/>
        <v>0</v>
      </c>
      <c r="N102" s="39"/>
      <c r="O102" s="40"/>
      <c r="P102" s="39"/>
      <c r="Q102" s="40"/>
      <c r="R102" s="39"/>
      <c r="S102" s="40"/>
      <c r="T102" s="49"/>
      <c r="U102" s="49"/>
      <c r="V102" s="43"/>
      <c r="X102" s="49"/>
      <c r="Y102" s="43"/>
    </row>
    <row r="103" spans="1:25" x14ac:dyDescent="0.25">
      <c r="A103" s="38" t="s">
        <v>137</v>
      </c>
      <c r="D103" s="28">
        <v>303841.87333009596</v>
      </c>
      <c r="E103" s="28">
        <v>0</v>
      </c>
      <c r="J103" s="28">
        <v>1491515.0107588735</v>
      </c>
      <c r="K103" s="28">
        <v>811535.81932168186</v>
      </c>
      <c r="L103" s="28"/>
      <c r="M103" s="28"/>
      <c r="N103" s="39"/>
      <c r="O103" s="40"/>
      <c r="P103" s="39"/>
      <c r="Q103" s="40"/>
      <c r="R103" s="39"/>
      <c r="S103" s="40"/>
      <c r="T103" s="49"/>
      <c r="U103" s="49"/>
      <c r="V103" s="43"/>
      <c r="X103" s="49"/>
      <c r="Y103" s="43"/>
    </row>
    <row r="104" spans="1:25" x14ac:dyDescent="0.25">
      <c r="A104" s="41" t="s">
        <v>138</v>
      </c>
      <c r="J104" s="28">
        <v>436168.12877310184</v>
      </c>
      <c r="K104" s="28">
        <v>238156.19980093831</v>
      </c>
      <c r="L104" s="28">
        <f t="shared" si="7"/>
        <v>0</v>
      </c>
      <c r="M104" s="28">
        <f t="shared" si="6"/>
        <v>-198011.92897216353</v>
      </c>
      <c r="N104" s="39"/>
      <c r="O104" s="40"/>
      <c r="P104" s="39"/>
      <c r="Q104" s="40"/>
      <c r="R104" s="39"/>
      <c r="S104" s="40"/>
      <c r="T104" s="49"/>
      <c r="U104" s="49"/>
      <c r="V104" s="43"/>
      <c r="X104" s="49">
        <v>207687.91733432401</v>
      </c>
      <c r="Y104" s="43"/>
    </row>
    <row r="105" spans="1:25" x14ac:dyDescent="0.25">
      <c r="A105" s="41" t="s">
        <v>139</v>
      </c>
      <c r="D105" s="28">
        <v>55923.803398816526</v>
      </c>
      <c r="E105" s="28">
        <v>0</v>
      </c>
      <c r="L105" s="28">
        <f t="shared" si="7"/>
        <v>-55923.803398816526</v>
      </c>
      <c r="M105" s="28">
        <f t="shared" si="6"/>
        <v>0</v>
      </c>
      <c r="N105" s="39"/>
      <c r="O105" s="40"/>
      <c r="P105" s="39"/>
      <c r="Q105" s="40"/>
      <c r="R105" s="39"/>
      <c r="S105" s="40"/>
      <c r="T105" s="49"/>
      <c r="U105" s="49"/>
      <c r="V105" s="43"/>
      <c r="X105" s="49"/>
      <c r="Y105" s="43"/>
    </row>
    <row r="106" spans="1:25" x14ac:dyDescent="0.25">
      <c r="A106" s="41" t="s">
        <v>140</v>
      </c>
      <c r="J106" s="28">
        <v>190888.45521455075</v>
      </c>
      <c r="K106" s="28">
        <v>255167.57978671941</v>
      </c>
      <c r="L106" s="28">
        <f t="shared" si="7"/>
        <v>0</v>
      </c>
      <c r="M106" s="28">
        <f t="shared" si="6"/>
        <v>64279.124572168657</v>
      </c>
      <c r="N106" s="39"/>
      <c r="O106" s="43">
        <f>M106*2.3/31</f>
        <v>4769.0963392254162</v>
      </c>
      <c r="P106" s="39"/>
      <c r="Q106" s="43">
        <f>M106*0.02</f>
        <v>1285.5824914433731</v>
      </c>
      <c r="R106" s="39"/>
      <c r="S106" s="43">
        <f t="shared" ref="S106" si="10">M106-O106-Q106</f>
        <v>58224.445741499861</v>
      </c>
      <c r="T106" s="49">
        <v>230264.72883517001</v>
      </c>
      <c r="U106" s="49">
        <f>K106-T106</f>
        <v>24902.850951549393</v>
      </c>
      <c r="V106" s="43">
        <f t="shared" ref="V106" si="11">S106-U106</f>
        <v>33321.594789950468</v>
      </c>
      <c r="X106" s="49">
        <v>230264.72883517001</v>
      </c>
      <c r="Y106" s="43"/>
    </row>
    <row r="107" spans="1:25" x14ac:dyDescent="0.25">
      <c r="A107" s="41" t="s">
        <v>141</v>
      </c>
      <c r="D107" s="28">
        <v>1890.8288153861085</v>
      </c>
      <c r="E107" s="28">
        <v>0</v>
      </c>
      <c r="L107" s="28">
        <f t="shared" si="7"/>
        <v>-1890.8288153861085</v>
      </c>
      <c r="M107" s="28">
        <f t="shared" si="6"/>
        <v>0</v>
      </c>
      <c r="N107" s="39"/>
      <c r="O107" s="40"/>
      <c r="P107" s="39"/>
      <c r="Q107" s="40"/>
      <c r="R107" s="39"/>
      <c r="S107" s="40"/>
      <c r="T107" s="49"/>
      <c r="U107" s="49"/>
      <c r="V107" s="43"/>
      <c r="X107" s="49"/>
      <c r="Y107" s="43"/>
    </row>
    <row r="108" spans="1:25" x14ac:dyDescent="0.25">
      <c r="A108" s="41" t="s">
        <v>142</v>
      </c>
      <c r="J108" s="28">
        <v>487583.68377963209</v>
      </c>
      <c r="K108" s="28">
        <v>136705.48988573559</v>
      </c>
      <c r="L108" s="28">
        <f t="shared" si="7"/>
        <v>0</v>
      </c>
      <c r="M108" s="28">
        <f t="shared" si="6"/>
        <v>-350878.19389389653</v>
      </c>
      <c r="N108" s="39"/>
      <c r="O108" s="40"/>
      <c r="P108" s="39"/>
      <c r="Q108" s="40"/>
      <c r="R108" s="39"/>
      <c r="S108" s="40"/>
      <c r="T108" s="49"/>
      <c r="U108" s="49"/>
      <c r="V108" s="43"/>
      <c r="X108" s="49">
        <v>122029.05042196</v>
      </c>
      <c r="Y108" s="43"/>
    </row>
    <row r="109" spans="1:25" x14ac:dyDescent="0.25">
      <c r="A109" s="41" t="s">
        <v>143</v>
      </c>
      <c r="D109" s="28">
        <v>145119.90187160828</v>
      </c>
      <c r="E109" s="28">
        <v>0</v>
      </c>
      <c r="L109" s="28">
        <f t="shared" si="7"/>
        <v>-145119.90187160828</v>
      </c>
      <c r="M109" s="28">
        <f t="shared" si="6"/>
        <v>0</v>
      </c>
      <c r="N109" s="39"/>
      <c r="O109" s="40"/>
      <c r="P109" s="39"/>
      <c r="Q109" s="40"/>
      <c r="R109" s="39"/>
      <c r="S109" s="40"/>
      <c r="T109" s="49"/>
      <c r="U109" s="49"/>
      <c r="V109" s="43"/>
      <c r="X109" s="49"/>
      <c r="Y109" s="43"/>
    </row>
    <row r="110" spans="1:25" x14ac:dyDescent="0.25">
      <c r="A110" s="41" t="s">
        <v>144</v>
      </c>
      <c r="J110" s="28">
        <v>376874.74299158913</v>
      </c>
      <c r="K110" s="28">
        <v>181506.54984828853</v>
      </c>
      <c r="L110" s="28">
        <f t="shared" si="7"/>
        <v>0</v>
      </c>
      <c r="M110" s="28">
        <f t="shared" si="6"/>
        <v>-195368.1931433006</v>
      </c>
      <c r="N110" s="39"/>
      <c r="O110" s="40"/>
      <c r="P110" s="39"/>
      <c r="Q110" s="40"/>
      <c r="R110" s="39"/>
      <c r="S110" s="40"/>
      <c r="T110" s="49"/>
      <c r="U110" s="49"/>
      <c r="V110" s="43"/>
      <c r="X110" s="49">
        <v>159173.13800616999</v>
      </c>
      <c r="Y110" s="43"/>
    </row>
    <row r="111" spans="1:25" x14ac:dyDescent="0.25">
      <c r="A111" s="41" t="s">
        <v>145</v>
      </c>
      <c r="D111" s="28">
        <v>100907.33924428505</v>
      </c>
      <c r="E111" s="28">
        <v>0</v>
      </c>
      <c r="L111" s="28">
        <f t="shared" si="7"/>
        <v>-100907.33924428505</v>
      </c>
      <c r="M111" s="28"/>
      <c r="N111" s="39"/>
      <c r="O111" s="40"/>
      <c r="P111" s="39"/>
      <c r="Q111" s="43"/>
      <c r="R111" s="44"/>
      <c r="S111" s="40"/>
      <c r="T111" s="39"/>
      <c r="U111" s="48"/>
      <c r="V111" s="40"/>
    </row>
    <row r="112" spans="1:25" x14ac:dyDescent="0.25">
      <c r="A112" s="41" t="s">
        <v>146</v>
      </c>
      <c r="J112" s="28">
        <v>0</v>
      </c>
      <c r="K112" s="28">
        <v>0</v>
      </c>
      <c r="L112" s="28">
        <f t="shared" si="7"/>
        <v>0</v>
      </c>
      <c r="M112" s="28"/>
      <c r="N112" s="39"/>
      <c r="O112" s="40"/>
      <c r="P112" s="39"/>
      <c r="Q112" s="40"/>
      <c r="R112" s="39"/>
      <c r="S112" s="40"/>
      <c r="T112" s="39"/>
      <c r="U112" s="48"/>
      <c r="V112" s="40"/>
    </row>
    <row r="113" spans="1:24" x14ac:dyDescent="0.25">
      <c r="A113" s="41" t="s">
        <v>147</v>
      </c>
      <c r="D113" s="28">
        <v>0</v>
      </c>
      <c r="E113" s="28">
        <v>0</v>
      </c>
      <c r="L113" s="28">
        <f t="shared" si="7"/>
        <v>0</v>
      </c>
      <c r="M113" s="28"/>
      <c r="N113" s="39"/>
      <c r="O113" s="40"/>
      <c r="P113" s="39"/>
      <c r="Q113" s="40"/>
      <c r="R113" s="39"/>
      <c r="S113" s="40"/>
      <c r="T113" s="39"/>
      <c r="U113" s="48"/>
      <c r="V113" s="40"/>
    </row>
    <row r="114" spans="1:24" x14ac:dyDescent="0.25">
      <c r="A114" s="38" t="s">
        <v>98</v>
      </c>
      <c r="D114" s="28">
        <v>0</v>
      </c>
      <c r="E114" s="28">
        <v>0</v>
      </c>
      <c r="J114" s="28">
        <v>0</v>
      </c>
      <c r="K114" s="28">
        <v>0</v>
      </c>
      <c r="L114" s="28">
        <f t="shared" si="7"/>
        <v>0</v>
      </c>
      <c r="M114" s="28"/>
      <c r="N114" s="39"/>
      <c r="O114" s="40"/>
      <c r="P114" s="39"/>
      <c r="Q114" s="40"/>
      <c r="R114" s="39"/>
      <c r="S114" s="40"/>
      <c r="T114" s="39"/>
      <c r="U114" s="48"/>
      <c r="V114" s="40"/>
    </row>
    <row r="115" spans="1:24" ht="13" thickBot="1" x14ac:dyDescent="0.3">
      <c r="A115" s="41" t="s">
        <v>98</v>
      </c>
      <c r="D115" s="28">
        <v>0</v>
      </c>
      <c r="E115" s="28">
        <v>0</v>
      </c>
      <c r="J115" s="28">
        <v>0</v>
      </c>
      <c r="K115" s="28">
        <v>0</v>
      </c>
      <c r="L115" s="28">
        <f t="shared" si="7"/>
        <v>0</v>
      </c>
      <c r="M115" s="28"/>
      <c r="N115" s="50"/>
      <c r="O115" s="51"/>
      <c r="P115" s="50"/>
      <c r="Q115" s="51"/>
      <c r="R115" s="50"/>
      <c r="S115" s="51"/>
      <c r="T115" s="50"/>
      <c r="U115" s="52"/>
      <c r="V115" s="51"/>
    </row>
    <row r="116" spans="1:24" ht="13" thickBot="1" x14ac:dyDescent="0.3">
      <c r="A116" s="35" t="s">
        <v>148</v>
      </c>
      <c r="B116" s="28">
        <v>0</v>
      </c>
      <c r="C116" s="28">
        <v>0</v>
      </c>
      <c r="D116" s="28">
        <v>5247265.624857543</v>
      </c>
      <c r="E116" s="28">
        <v>3036831.6926507382</v>
      </c>
      <c r="F116" s="28">
        <v>57330233.463391021</v>
      </c>
      <c r="G116" s="28">
        <v>34645982.29305739</v>
      </c>
      <c r="H116" s="28">
        <v>0</v>
      </c>
      <c r="I116" s="28">
        <v>0</v>
      </c>
      <c r="J116" s="28">
        <v>7947887.4224629663</v>
      </c>
      <c r="K116" s="28">
        <v>4807555.1876038928</v>
      </c>
      <c r="N116" s="53">
        <f>SUM(N21:N115)</f>
        <v>27371.684880400266</v>
      </c>
      <c r="O116" s="53">
        <f>SUM(O21:O115)</f>
        <v>34986.342507925772</v>
      </c>
      <c r="P116" s="53">
        <f>SUM(P21:P115)</f>
        <v>7378.4541851513777</v>
      </c>
      <c r="Q116" s="53">
        <f>SUM(Q21:Q115)</f>
        <v>9431.1010238756426</v>
      </c>
      <c r="T116" s="54"/>
      <c r="U116" s="53">
        <f>SUM(U85:U106)</f>
        <v>154105.62384090663</v>
      </c>
      <c r="V116" s="55">
        <f>SUM(V85:V106)</f>
        <v>161161.3668446613</v>
      </c>
    </row>
    <row r="117" spans="1:24" x14ac:dyDescent="0.25">
      <c r="U117" s="49">
        <f>X117/X119*U116</f>
        <v>90137.487389187852</v>
      </c>
      <c r="W117" s="27" t="s">
        <v>156</v>
      </c>
      <c r="X117" s="49">
        <v>200377.81677091494</v>
      </c>
    </row>
    <row r="118" spans="1:24" x14ac:dyDescent="0.25">
      <c r="U118" s="49">
        <f>X118/X119*U116</f>
        <v>63968.136451718769</v>
      </c>
      <c r="W118" s="27" t="s">
        <v>157</v>
      </c>
      <c r="X118" s="49">
        <f>X119-X117</f>
        <v>142202.71605481766</v>
      </c>
    </row>
    <row r="119" spans="1:24" x14ac:dyDescent="0.25">
      <c r="X119" s="49">
        <v>342580.5328257326</v>
      </c>
    </row>
  </sheetData>
  <mergeCells count="3">
    <mergeCell ref="N4:O4"/>
    <mergeCell ref="P4:Q4"/>
    <mergeCell ref="R4:S4"/>
  </mergeCell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May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2019-06-20T07:29:57Z</dcterms:modified>
</cp:coreProperties>
</file>