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B07F420F-DEF4-4EB3-8131-902733D293FB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2" i="1"/>
  <c r="I13" i="1"/>
  <c r="I14" i="1"/>
  <c r="I16" i="1"/>
  <c r="I18" i="1"/>
  <c r="I19" i="1"/>
  <c r="I31" i="1"/>
  <c r="I20" i="1"/>
  <c r="I21" i="1"/>
  <c r="I28" i="1"/>
  <c r="I29" i="1"/>
  <c r="I30" i="1"/>
  <c r="I32" i="1"/>
  <c r="T12" i="1"/>
  <c r="P12" i="1"/>
  <c r="L12" i="1"/>
  <c r="T8" i="1"/>
  <c r="T9" i="1"/>
  <c r="E8" i="1"/>
  <c r="T7" i="1"/>
  <c r="P7" i="1"/>
  <c r="P8" i="1"/>
  <c r="L7" i="1"/>
  <c r="L8" i="1"/>
  <c r="H7" i="1"/>
  <c r="H8" i="1"/>
  <c r="H9" i="1"/>
  <c r="G7" i="1"/>
  <c r="G8" i="1"/>
  <c r="F7" i="1"/>
  <c r="F8" i="1"/>
  <c r="E7" i="1"/>
  <c r="D7" i="1"/>
  <c r="D8" i="1"/>
  <c r="D9" i="1"/>
  <c r="C7" i="1"/>
  <c r="C8" i="1"/>
  <c r="B7" i="1"/>
  <c r="B8" i="1"/>
  <c r="R4" i="1"/>
  <c r="L2" i="1"/>
  <c r="T2" i="1"/>
  <c r="B9" i="1"/>
  <c r="B13" i="1"/>
  <c r="F9" i="1"/>
  <c r="F13" i="1"/>
  <c r="F14" i="1"/>
  <c r="E13" i="1"/>
  <c r="E9" i="1"/>
  <c r="L9" i="1"/>
  <c r="L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L14" i="1"/>
  <c r="L16" i="1"/>
  <c r="L18" i="1"/>
  <c r="L19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</calcChain>
</file>

<file path=xl/sharedStrings.xml><?xml version="1.0" encoding="utf-8"?>
<sst xmlns="http://schemas.openxmlformats.org/spreadsheetml/2006/main" count="86" uniqueCount="47">
  <si>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</si>
  <si>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</si>
  <si>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</si>
  <si>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</si>
  <si>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</si>
  <si>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</si>
  <si>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</si>
  <si>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</si>
  <si>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</si>
  <si>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</si>
  <si>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</si>
  <si>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</si>
  <si>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</si>
  <si>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</si>
  <si>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</si>
  <si>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</si>
  <si>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</si>
  <si>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</si>
  <si>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</si>
  <si>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</si>
  <si>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</si>
  <si>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</si>
  <si>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</si>
  <si>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</si>
  <si>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</si>
  <si>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</si>
  <si>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</si>
  <si>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</si>
  <si>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</si>
  <si>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</si>
  <si>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</si>
  <si>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</si>
  <si>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</si>
  <si>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</si>
  <si>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</si>
  <si>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</si>
  <si>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</si>
  <si>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</si>
  <si>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</si>
  <si>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</si>
  <si>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Op19 Plan</t>
  </si>
  <si>
    <t>OP19  Stretch Plan</t>
  </si>
  <si>
    <t>Difference</t>
  </si>
  <si>
    <t>50% of Difference</t>
  </si>
  <si>
    <t>Monthly FCF for the Months</t>
  </si>
  <si>
    <t>Total Difference</t>
  </si>
  <si>
    <t>Total Shell shares from Julyl to Dec(184days)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</si>
</sst>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  <numFmt numFmtId="170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165" fontId="4" fillId="0" borderId="0" xfId="0" applyNumberFormat="1" applyFont="1" applyAlignment="1"/>
    <xf numFmtId="165" fontId="4" fillId="0" borderId="0" xfId="4" applyNumberFormat="1" applyFont="1" applyFill="1"/>
    <xf numFmtId="169" fontId="4" fillId="0" borderId="0" xfId="0" applyNumberFormat="1" applyFont="1" applyFill="1"/>
    <xf numFmtId="165" fontId="4" fillId="0" borderId="0" xfId="0" applyNumberFormat="1" applyFo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170" fontId="4" fillId="0" borderId="8" xfId="4" applyNumberFormat="1" applyFont="1" applyFill="1" applyBorder="1" applyAlignment="1"/>
    <xf numFmtId="3" fontId="0" fillId="0" borderId="8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2" fontId="0" fillId="0" borderId="13" xfId="4" applyNumberFormat="1" applyFont="1" applyBorder="1" applyAlignment="1"/>
    <xf numFmtId="170" fontId="4" fillId="0" borderId="18" xfId="4" applyNumberFormat="1" applyFont="1" applyFill="1" applyBorder="1" applyAlignment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61"/>
  <sheetViews>
    <sheetView tabSelected="1" workbookViewId="0">
      <selection activeCell="K28" sqref="K28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0.08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14720</v>
      </c>
      <c r="K7" s="6" t="s">
        <v>15</v>
      </c>
      <c r="L7" s="14">
        <f>L6*L5*1000</f>
        <v>0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975155.84</v>
      </c>
      <c r="K8" s="6" t="s">
        <v>18</v>
      </c>
      <c r="L8" s="16">
        <f>+L7*L4</f>
        <v>0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-195031.16800000001</v>
      </c>
      <c r="J9" t="s">
        <v>21</v>
      </c>
      <c r="K9" s="6" t="s">
        <v>22</v>
      </c>
      <c r="L9" s="19">
        <f>-L8*0.07</f>
        <v>0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780124.67200000002</v>
      </c>
      <c r="K13" s="6" t="s">
        <v>28</v>
      </c>
      <c r="L13" s="22">
        <f>+L8+L9+L10+L11+L12</f>
        <v>0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-99465.895680000001</v>
      </c>
      <c r="J14" t="s">
        <v>30</v>
      </c>
      <c r="K14" s="6" t="s">
        <v>29</v>
      </c>
      <c r="L14" s="17">
        <f>-L13*0.3</f>
        <v>0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680658.77632000006</v>
      </c>
      <c r="K16" s="27" t="s">
        <v>32</v>
      </c>
      <c r="L16" s="15">
        <f t="shared" ref="L16" si="7">+L13+L14</f>
        <v>0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680658.77632000006</v>
      </c>
      <c r="K18" t="s">
        <v>33</v>
      </c>
      <c r="L18" s="29">
        <f>L16-L12</f>
        <v>0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4">
        <f>I18*0.3</f>
        <v>204197.63289600002</v>
      </c>
      <c r="K19" t="s">
        <v>36</v>
      </c>
      <c r="L19" s="30">
        <f>L18*0.3</f>
        <v>0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63">
        <f>(I19+L19)</f>
        <v>204197.63289600002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I20/6</f>
        <v>34032.938816000002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74"/>
      <c r="J23" s="74"/>
      <c r="K23" s="37"/>
      <c r="O23"/>
      <c r="S23" s="37"/>
    </row>
    <row r="24" spans="1:21" s="31" customFormat="1" ht="21" x14ac:dyDescent="0.4">
      <c r="A24" s="65" t="s">
        <v>37</v>
      </c>
      <c r="B24" s="55"/>
      <c r="C24" s="55"/>
      <c r="D24" s="55"/>
      <c r="E24" s="55"/>
      <c r="F24" s="55"/>
      <c r="G24" s="55"/>
      <c r="H24" s="55"/>
      <c r="I24" s="56"/>
      <c r="J24" s="57"/>
      <c r="K24" s="37"/>
      <c r="L24" s="37"/>
      <c r="O24"/>
      <c r="S24" s="37"/>
      <c r="T24" s="37"/>
    </row>
    <row r="25" spans="1:21" s="41" customFormat="1" x14ac:dyDescent="0.3">
      <c r="A25" s="58"/>
      <c r="B25" s="52"/>
      <c r="C25" s="52"/>
      <c r="D25" s="52"/>
      <c r="E25" s="52"/>
      <c r="F25" s="52"/>
      <c r="G25" s="52"/>
      <c r="H25" s="52"/>
      <c r="I25" s="53" t="s">
        <v>39</v>
      </c>
      <c r="J25" s="62"/>
      <c r="K25" s="30"/>
      <c r="L25" s="42"/>
      <c r="O25" s="5"/>
      <c r="S25" s="30"/>
      <c r="T25" s="42"/>
    </row>
    <row r="26" spans="1:21" s="31" customFormat="1" x14ac:dyDescent="0.3">
      <c r="A26" s="59" t="s">
        <v>40</v>
      </c>
      <c r="B26" s="51"/>
      <c r="C26" s="51"/>
      <c r="D26" s="51"/>
      <c r="E26" s="51"/>
      <c r="F26" s="51"/>
      <c r="G26" s="51"/>
      <c r="H26" s="51"/>
      <c r="I26" s="71">
        <v>3.65</v>
      </c>
      <c r="J26" s="77"/>
      <c r="K26" s="43"/>
      <c r="O26"/>
      <c r="S26" s="38"/>
    </row>
    <row r="27" spans="1:21" s="31" customFormat="1" x14ac:dyDescent="0.3">
      <c r="A27" s="59" t="s">
        <v>41</v>
      </c>
      <c r="B27" s="51"/>
      <c r="C27" s="51"/>
      <c r="D27" s="51"/>
      <c r="E27" s="51"/>
      <c r="F27" s="51"/>
      <c r="G27" s="51"/>
      <c r="H27" s="51"/>
      <c r="I27" s="54">
        <v>3.82</v>
      </c>
      <c r="J27" s="60"/>
      <c r="K27" s="43"/>
      <c r="O27"/>
      <c r="S27"/>
    </row>
    <row r="28" spans="1:21" s="31" customFormat="1" x14ac:dyDescent="0.3">
      <c r="A28" s="59" t="s">
        <v>42</v>
      </c>
      <c r="B28" s="51"/>
      <c r="C28" s="51"/>
      <c r="D28" s="51"/>
      <c r="E28" s="51"/>
      <c r="F28" s="51"/>
      <c r="G28" s="51"/>
      <c r="H28" s="51"/>
      <c r="I28" s="54">
        <f>I27-I26</f>
        <v>0.16999999999999993</v>
      </c>
      <c r="J28" s="54"/>
      <c r="K28" s="43"/>
      <c r="O28"/>
      <c r="S28"/>
    </row>
    <row r="29" spans="1:21" s="41" customFormat="1" x14ac:dyDescent="0.3">
      <c r="A29" s="58" t="s">
        <v>43</v>
      </c>
      <c r="B29" s="52"/>
      <c r="C29" s="52"/>
      <c r="D29" s="52"/>
      <c r="E29" s="52"/>
      <c r="F29" s="52"/>
      <c r="G29" s="52"/>
      <c r="H29" s="52"/>
      <c r="I29" s="72">
        <f>I28/2</f>
        <v>8.4999999999999964E-2</v>
      </c>
      <c r="J29" s="72"/>
      <c r="K29" s="47"/>
      <c r="L29" s="48"/>
      <c r="M29" s="49"/>
      <c r="O29" s="5"/>
      <c r="S29" s="50"/>
      <c r="T29" s="48"/>
      <c r="U29" s="49"/>
    </row>
    <row r="30" spans="1:21" s="41" customFormat="1" x14ac:dyDescent="0.3">
      <c r="A30" s="58" t="s">
        <v>45</v>
      </c>
      <c r="B30" s="52"/>
      <c r="C30" s="52"/>
      <c r="D30" s="52"/>
      <c r="E30" s="52"/>
      <c r="F30" s="52"/>
      <c r="G30" s="52"/>
      <c r="H30" s="52"/>
      <c r="I30" s="72">
        <f>I29+J29</f>
        <v>8.4999999999999964E-2</v>
      </c>
      <c r="J30" s="78"/>
      <c r="K30" s="47"/>
      <c r="L30" s="48"/>
      <c r="M30" s="49"/>
      <c r="O30" s="5"/>
      <c r="S30" s="50"/>
      <c r="T30" s="48"/>
      <c r="U30" s="49"/>
    </row>
    <row r="31" spans="1:21" s="31" customFormat="1" x14ac:dyDescent="0.3">
      <c r="A31" s="59" t="s">
        <v>46</v>
      </c>
      <c r="B31" s="51"/>
      <c r="C31" s="51"/>
      <c r="D31" s="51"/>
      <c r="E31" s="51"/>
      <c r="F31" s="51"/>
      <c r="G31" s="51"/>
      <c r="H31" s="51"/>
      <c r="I31" s="73">
        <f>I19</f>
        <v>204197.63289600002</v>
      </c>
      <c r="J31" s="61"/>
      <c r="K31" s="44"/>
      <c r="L31" s="39"/>
      <c r="M31" s="40"/>
      <c r="O31"/>
      <c r="S31" s="33"/>
      <c r="T31" s="39"/>
      <c r="U31" s="40"/>
    </row>
    <row r="32" spans="1:21" s="69" customFormat="1" ht="16.2" thickBot="1" x14ac:dyDescent="0.35">
      <c r="A32" s="66" t="s">
        <v>44</v>
      </c>
      <c r="B32" s="67"/>
      <c r="C32" s="67"/>
      <c r="D32" s="67"/>
      <c r="E32" s="67"/>
      <c r="F32" s="67"/>
      <c r="G32" s="67"/>
      <c r="H32" s="67"/>
      <c r="I32" s="75">
        <f>I21</f>
        <v>34032.938816000002</v>
      </c>
      <c r="J32" s="76"/>
      <c r="K32" s="68"/>
      <c r="O32" s="70"/>
      <c r="S32" s="70"/>
    </row>
    <row r="33" spans="1:19" s="31" customFormat="1" x14ac:dyDescent="0.3">
      <c r="I33" s="45"/>
      <c r="J33" s="46"/>
      <c r="K33" s="46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s="31" customFormat="1" x14ac:dyDescent="0.3">
      <c r="J41"/>
      <c r="K41"/>
      <c r="O41"/>
      <c r="S41"/>
    </row>
    <row r="42" spans="1:19" s="31" customFormat="1" x14ac:dyDescent="0.3">
      <c r="J42"/>
      <c r="K42"/>
      <c r="O42"/>
      <c r="S42"/>
    </row>
    <row r="43" spans="1:19" s="31" customFormat="1" x14ac:dyDescent="0.3">
      <c r="J43"/>
      <c r="K43"/>
      <c r="O43"/>
      <c r="S43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s="31" customFormat="1" x14ac:dyDescent="0.3">
      <c r="J45"/>
      <c r="K45"/>
      <c r="O45"/>
      <c r="S45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  <row r="59" spans="1:9" x14ac:dyDescent="0.3">
      <c r="A59" s="31"/>
      <c r="B59" s="31"/>
      <c r="C59" s="31"/>
      <c r="D59" s="31"/>
      <c r="E59" s="31"/>
      <c r="F59" s="31"/>
      <c r="G59" s="31"/>
      <c r="H59" s="31"/>
      <c r="I59" s="31"/>
    </row>
    <row r="60" spans="1:9" x14ac:dyDescent="0.3">
      <c r="A60" s="31"/>
      <c r="B60" s="31"/>
      <c r="C60" s="31"/>
      <c r="D60" s="31"/>
      <c r="E60" s="31"/>
      <c r="F60" s="31"/>
      <c r="G60" s="31"/>
      <c r="H60" s="31"/>
      <c r="I60" s="31"/>
    </row>
    <row r="61" spans="1:9" x14ac:dyDescent="0.3">
      <c r="A61" s="31"/>
      <c r="B61" s="31"/>
      <c r="C61" s="31"/>
      <c r="D61" s="31"/>
      <c r="E61" s="31"/>
      <c r="F61" s="31"/>
      <c r="G61" s="31"/>
      <c r="H61" s="31"/>
      <c r="I61" s="31"/>
    </row>
  </sheetData>
  <mergeCells count="2">
    <mergeCell ref="I23:J23"/>
    <mergeCell ref="I32:J32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2020-02-13T12:40:06Z</dcterms:modified>
</cp:coreProperties>
</file>