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3 March 2020\"/>
    </mc:Choice>
  </mc:AlternateContent>
  <xr:revisionPtr revIDLastSave="0" documentId="13_ncr:1_{F89BCB5B-0338-407A-A54C-633721041626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5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 localSheetId="1">[27]Indicators!#REF!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 localSheetId="1">[27]Indicators!#REF!</definedName>
    <definedName name="fdd">[27]Indicators!#REF!</definedName>
    <definedName name="fddd" localSheetId="1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 localSheetId="1">[27]Indicators!#REF!</definedName>
    <definedName name="gsvvvv">[27]Indicators!#REF!</definedName>
    <definedName name="gvhdcnggvzx" localSheetId="1">[27]Indicators!#REF!</definedName>
    <definedName name="gvhdcnggvzx">[27]Indicators!#REF!</definedName>
    <definedName name="gvjdbjnf" localSheetId="1">[27]Indicators!#REF!</definedName>
    <definedName name="gvjdbjnf">[27]Indicators!#REF!</definedName>
    <definedName name="gvs" localSheetId="1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'[68]Ultimate Recovery and Reserves'!#REF!</definedName>
    <definedName name="OIL_REC_DVR">'[68]Ultimate Recovery and Reserves'!#REF!</definedName>
    <definedName name="OIL_REC_RES" localSheetId="1">'[68]Ultimate Recovery and Reserves'!#REF!</definedName>
    <definedName name="OIL_REC_RES">'[68]Ultimate Recovery and Reserves'!#REF!</definedName>
    <definedName name="OIL_REC_URD" localSheetId="1">'[68]Ultimate Recovery and Reserves'!#REF!</definedName>
    <definedName name="OIL_REC_URD">'[68]Ultimate Recovery and Reserves'!#REF!</definedName>
    <definedName name="OIL_REC_URT" localSheetId="1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 localSheetId="1">[27]Indicators!#REF!</definedName>
    <definedName name="rbbea">[27]Indicators!#REF!</definedName>
    <definedName name="reabr" localSheetId="1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'[68]Ultimate Recovery and Reserves'!#REF!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'[68]Ultimate Recovery and Reserves'!#REF!</definedName>
    <definedName name="SNAME1">'[68]Ultimate Recovery and Reserves'!#REF!</definedName>
    <definedName name="SNAME2" localSheetId="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39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3" i="6" l="1"/>
  <c r="H103" i="6"/>
  <c r="J103" i="6" s="1"/>
  <c r="M102" i="6"/>
  <c r="I102" i="6"/>
  <c r="K102" i="6" s="1"/>
  <c r="L95" i="6"/>
  <c r="H95" i="6"/>
  <c r="J95" i="6" s="1"/>
  <c r="M94" i="6"/>
  <c r="I94" i="6"/>
  <c r="K94" i="6" s="1"/>
  <c r="L93" i="6"/>
  <c r="H93" i="6"/>
  <c r="J93" i="6" s="1"/>
  <c r="L90" i="6"/>
  <c r="H90" i="6"/>
  <c r="J90" i="6" s="1"/>
  <c r="M89" i="6"/>
  <c r="I89" i="6"/>
  <c r="K89" i="6" s="1"/>
  <c r="M82" i="6"/>
  <c r="I82" i="6"/>
  <c r="K82" i="6" s="1"/>
  <c r="H76" i="6"/>
  <c r="I75" i="6"/>
  <c r="I69" i="6"/>
  <c r="I63" i="6"/>
  <c r="H61" i="6"/>
  <c r="I60" i="6"/>
  <c r="I58" i="6"/>
  <c r="I56" i="6"/>
  <c r="H55" i="6"/>
  <c r="I54" i="6"/>
  <c r="H50" i="6"/>
  <c r="I49" i="6"/>
  <c r="H46" i="6"/>
  <c r="I45" i="6"/>
  <c r="I43" i="6"/>
  <c r="I41" i="6"/>
  <c r="I37" i="6"/>
  <c r="I30" i="6"/>
  <c r="I23" i="6"/>
  <c r="H22" i="6"/>
  <c r="I21" i="6"/>
  <c r="I15" i="6"/>
  <c r="H11" i="6"/>
  <c r="I10" i="6"/>
  <c r="J2" i="6"/>
  <c r="K30" i="6" s="1"/>
  <c r="N11" i="6" l="1"/>
  <c r="O58" i="6"/>
  <c r="N61" i="6"/>
  <c r="K10" i="6"/>
  <c r="O10" i="6" s="1"/>
  <c r="J11" i="6"/>
  <c r="K15" i="6"/>
  <c r="O15" i="6" s="1"/>
  <c r="K21" i="6"/>
  <c r="O21" i="6" s="1"/>
  <c r="J22" i="6"/>
  <c r="K23" i="6"/>
  <c r="O23" i="6" s="1"/>
  <c r="K37" i="6"/>
  <c r="O37" i="6" s="1"/>
  <c r="K41" i="6"/>
  <c r="O41" i="6" s="1"/>
  <c r="K43" i="6"/>
  <c r="K45" i="6"/>
  <c r="J46" i="6"/>
  <c r="N46" i="6" s="1"/>
  <c r="K49" i="6"/>
  <c r="O49" i="6" s="1"/>
  <c r="J50" i="6"/>
  <c r="K54" i="6"/>
  <c r="O54" i="6" s="1"/>
  <c r="J55" i="6"/>
  <c r="N55" i="6" s="1"/>
  <c r="K56" i="6"/>
  <c r="O56" i="6" s="1"/>
  <c r="K58" i="6"/>
  <c r="K60" i="6"/>
  <c r="O60" i="6" s="1"/>
  <c r="J61" i="6"/>
  <c r="J105" i="6" s="1"/>
  <c r="K63" i="6"/>
  <c r="O63" i="6" s="1"/>
  <c r="K69" i="6"/>
  <c r="O69" i="6" s="1"/>
  <c r="O82" i="6"/>
  <c r="O89" i="6"/>
  <c r="N90" i="6"/>
  <c r="N93" i="6"/>
  <c r="O94" i="6"/>
  <c r="N95" i="6"/>
  <c r="O102" i="6"/>
  <c r="N103" i="6"/>
  <c r="M10" i="6"/>
  <c r="L11" i="6"/>
  <c r="M15" i="6"/>
  <c r="M21" i="6"/>
  <c r="L22" i="6"/>
  <c r="N22" i="6" s="1"/>
  <c r="M23" i="6"/>
  <c r="M30" i="6"/>
  <c r="O30" i="6" s="1"/>
  <c r="M37" i="6"/>
  <c r="M41" i="6"/>
  <c r="M43" i="6"/>
  <c r="O43" i="6" s="1"/>
  <c r="M45" i="6"/>
  <c r="O45" i="6" s="1"/>
  <c r="L46" i="6"/>
  <c r="M49" i="6"/>
  <c r="L50" i="6"/>
  <c r="N50" i="6" s="1"/>
  <c r="M54" i="6"/>
  <c r="L55" i="6"/>
  <c r="M56" i="6"/>
  <c r="M58" i="6"/>
  <c r="M60" i="6"/>
  <c r="L61" i="6"/>
  <c r="M63" i="6"/>
  <c r="M69" i="6"/>
  <c r="C8" i="1"/>
  <c r="K105" i="6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<sst xmlns="http://schemas.openxmlformats.org/spreadsheetml/2006/main" count="192" uniqueCount="148">
  <si>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</si>
  <si>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</si>
  <si>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</si>
  <si>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</si>
  <si>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</si>
  <si>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</si>
  <si>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</si>
  <si>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</si>
  <si>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</si>
  <si>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</si>
  <si>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</si>
  <si>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</si>
  <si>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</si>
  <si>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</si>
  <si>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</si>
  <si>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</si>
  <si>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</si>
  <si>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</si>
  <si>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</si>
  <si>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</si>
  <si>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</si>
  <si>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</si>
  <si>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</si>
  <si>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</si>
  <si>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</si>
  <si>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</si>
  <si>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</si>
  <si>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</si>
  <si>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</si>
  <si>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</si>
  <si>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</si>
  <si>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</si>
  <si>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</si>
  <si>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</si>
  <si>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</si>
  <si>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</si>
  <si>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</si>
  <si>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</si>
  <si>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</si>
  <si>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</si>
  <si>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</si>
  <si>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</si>
  <si>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</si>
  <si>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</si>
  <si>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</si>
  <si>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</si>
  <si>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</si>
  <si>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</si>
  <si>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</si>
  <si>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</si>
  <si>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</si>
  <si>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</si>
  <si>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</si>
  <si>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</si>
  <si>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</si>
  <si>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</si>
  <si>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</si>
  <si>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</si>
  <si>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</si>
  <si>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</si>
  <si>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</si>
  <si>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</si>
  <si>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</si>
  <si>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</si>
  <si>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</si>
  <si>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</si>
  <si>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</si>
  <si>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</si>
  <si>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</si>
  <si>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</si>
  <si>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</si>
  <si>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</si>
  <si>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</si>
  <si>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</si>
  <si>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</si>
  <si>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</si>
  <si>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</si>
  <si>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</si>
  <si>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</si>
  <si>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</si>
  <si>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</si>
  <si>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</si>
  <si>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</si>
  <si>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</si>
  <si>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</si>
  <si>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</si>
  <si>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</si>
  <si>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</si>
  <si>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</si>
  <si>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</si>
  <si>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</si>
  <si>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</si>
  <si>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</si>
  <si>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</si>
  <si>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</si>
  <si>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</si>
  <si>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</si>
  <si>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</si>
  <si>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</si>
  <si>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</si>
  <si>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</si>
  <si>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</si>
  <si>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</si>
  <si>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</si>
  <si>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</si>
  <si>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</si>
  <si>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</si>
  <si>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</si>
  <si>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</si>
  <si>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</si>
  <si>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</si>
  <si>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</si>
  <si>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</si>
  <si>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</si>
  <si>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</si>
  <si>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</si>
  <si>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</si>
  <si>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</si>
  <si>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</si>
  <si>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</si>
  <si>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</si>
  <si>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</si>
  <si>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</si>
  <si>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</si>
  <si>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</si>
  <si>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</si>
  <si>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</si>
  <si>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</si>
  <si>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</si>
  <si>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</si>
  <si>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</si>
  <si>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</si>
  <si>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</si>
  <si>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</si>
  <si>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</si>
  <si>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</si>
  <si>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</si>
  <si>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</si>
  <si>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</si>
  <si>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</si>
  <si>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</si>
  <si>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</si>
  <si>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</si>
  <si>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</si>
  <si>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</si>
  <si>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</si>
  <si>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>Sum of Actual</t>
  </si>
  <si>
    <t>Based on the Avg Actual 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</si>
</sst>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theme="5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7" fillId="0" borderId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5"/>
    <xf numFmtId="3" fontId="7" fillId="0" borderId="0" xfId="5" applyNumberFormat="1"/>
    <xf numFmtId="3" fontId="7" fillId="0" borderId="0" xfId="5" applyNumberFormat="1" applyAlignment="1">
      <alignment horizontal="center"/>
    </xf>
    <xf numFmtId="0" fontId="7" fillId="0" borderId="7" xfId="5" applyBorder="1"/>
    <xf numFmtId="0" fontId="7" fillId="0" borderId="0" xfId="5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3" fontId="6" fillId="0" borderId="13" xfId="5" applyNumberFormat="1" applyFont="1" applyBorder="1" applyAlignment="1">
      <alignment horizontal="center"/>
    </xf>
    <xf numFmtId="0" fontId="7" fillId="0" borderId="14" xfId="5" applyBorder="1" applyAlignment="1">
      <alignment horizontal="center"/>
    </xf>
    <xf numFmtId="0" fontId="7" fillId="0" borderId="15" xfId="5" applyBorder="1" applyAlignment="1">
      <alignment horizontal="center"/>
    </xf>
    <xf numFmtId="0" fontId="7" fillId="0" borderId="16" xfId="5" applyBorder="1" applyAlignment="1">
      <alignment horizontal="center"/>
    </xf>
    <xf numFmtId="0" fontId="7" fillId="0" borderId="0" xfId="5" applyAlignment="1">
      <alignment horizontal="left"/>
    </xf>
    <xf numFmtId="0" fontId="7" fillId="0" borderId="17" xfId="5" applyBorder="1" applyAlignment="1">
      <alignment horizontal="center"/>
    </xf>
    <xf numFmtId="0" fontId="7" fillId="0" borderId="18" xfId="5" applyBorder="1" applyAlignment="1">
      <alignment horizontal="center"/>
    </xf>
    <xf numFmtId="0" fontId="7" fillId="0" borderId="19" xfId="5" applyBorder="1" applyAlignment="1">
      <alignment horizontal="center"/>
    </xf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1" fontId="7" fillId="0" borderId="18" xfId="5" applyNumberFormat="1" applyBorder="1" applyAlignment="1">
      <alignment horizontal="center"/>
    </xf>
    <xf numFmtId="3" fontId="7" fillId="0" borderId="18" xfId="5" applyNumberFormat="1" applyBorder="1" applyAlignment="1">
      <alignment horizontal="center"/>
    </xf>
    <xf numFmtId="4" fontId="7" fillId="0" borderId="0" xfId="5" applyNumberFormat="1"/>
    <xf numFmtId="3" fontId="8" fillId="0" borderId="0" xfId="5" applyNumberFormat="1" applyFont="1" applyAlignment="1">
      <alignment horizontal="center"/>
    </xf>
    <xf numFmtId="1" fontId="8" fillId="0" borderId="17" xfId="5" applyNumberFormat="1" applyFont="1" applyBorder="1" applyAlignment="1">
      <alignment horizontal="center"/>
    </xf>
    <xf numFmtId="3" fontId="7" fillId="0" borderId="19" xfId="5" applyNumberFormat="1" applyBorder="1" applyAlignment="1">
      <alignment horizontal="center"/>
    </xf>
    <xf numFmtId="3" fontId="9" fillId="0" borderId="0" xfId="5" applyNumberFormat="1" applyFont="1" applyAlignment="1">
      <alignment horizontal="center"/>
    </xf>
    <xf numFmtId="1" fontId="9" fillId="0" borderId="17" xfId="5" applyNumberFormat="1" applyFont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18" xfId="5" applyFont="1" applyBorder="1" applyAlignment="1">
      <alignment horizontal="center"/>
    </xf>
    <xf numFmtId="1" fontId="7" fillId="0" borderId="17" xfId="5" applyNumberFormat="1" applyBorder="1" applyAlignment="1">
      <alignment horizontal="center"/>
    </xf>
    <xf numFmtId="0" fontId="8" fillId="0" borderId="0" xfId="5" applyFont="1" applyAlignment="1">
      <alignment horizontal="center"/>
    </xf>
    <xf numFmtId="0" fontId="8" fillId="0" borderId="17" xfId="5" applyFont="1" applyBorder="1" applyAlignment="1">
      <alignment horizontal="center"/>
    </xf>
    <xf numFmtId="0" fontId="7" fillId="0" borderId="11" xfId="5" applyBorder="1" applyAlignment="1">
      <alignment horizontal="center"/>
    </xf>
    <xf numFmtId="0" fontId="7" fillId="0" borderId="12" xfId="5" applyBorder="1" applyAlignment="1">
      <alignment horizontal="center"/>
    </xf>
    <xf numFmtId="0" fontId="7" fillId="0" borderId="13" xfId="5" applyBorder="1" applyAlignment="1">
      <alignment horizontal="center"/>
    </xf>
    <xf numFmtId="1" fontId="7" fillId="0" borderId="0" xfId="5" applyNumberFormat="1" applyAlignment="1">
      <alignment horizontal="center"/>
    </xf>
    <xf numFmtId="0" fontId="5" fillId="0" borderId="0" xfId="5" applyFont="1" applyAlignment="1">
      <alignment horizontal="center"/>
    </xf>
    <xf numFmtId="0" fontId="6" fillId="0" borderId="8" xfId="5" applyFont="1" applyBorder="1" applyAlignment="1">
      <alignment horizontal="center"/>
    </xf>
    <xf numFmtId="0" fontId="6" fillId="0" borderId="9" xfId="5" applyFont="1" applyBorder="1" applyAlignment="1">
      <alignment horizontal="center"/>
    </xf>
    <xf numFmtId="0" fontId="6" fillId="0" borderId="10" xfId="5" applyFont="1" applyBorder="1" applyAlignment="1">
      <alignment horizontal="center"/>
    </xf>
  </cellXfs>
  <cellStyles count="6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3" xfId="5" xr:uid="{4638E5F7-76AF-402F-AC72-A1E456F253A2}"/>
    <cellStyle name="Normal 4" xfId="3" xr:uid="{63346048-F296-4B76-9910-8DDE93AB12C6}"/>
  </cellStyles>
  <dxfs count="11"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fo%20file%20for%20Computation/20.%20M015_Oil%20Production%20Report_Mar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41.91151273148" createdVersion="6" refreshedVersion="6" minRefreshableVersion="3" recordCount="104" xr:uid="{10005F35-A6E3-4B2A-BA89-A0DE3F9327A7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0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18124524.954300001"/>
    </cacheField>
    <cacheField name="Actual" numFmtId="168">
      <sharedItems containsSemiMixedTypes="0" containsString="0" containsNumber="1" minValue="0" maxValue="33883052.269995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4299.387"/>
    <n v="131073.00871891025"/>
  </r>
  <r>
    <x v="1"/>
    <x v="1"/>
    <s v="AGBADA1_FS"/>
    <s v="AGBD/1"/>
    <x v="1"/>
    <s v="Oil"/>
    <x v="0"/>
    <n v="47977.770000000004"/>
    <n v="114030.30758523854"/>
  </r>
  <r>
    <x v="1"/>
    <x v="1"/>
    <s v="AGBADA2_FS"/>
    <s v="AGBD/2"/>
    <x v="2"/>
    <s v="Oil"/>
    <x v="0"/>
    <n v="346026.929"/>
    <n v="431680.59871517553"/>
  </r>
  <r>
    <x v="1"/>
    <x v="2"/>
    <s v="AHIA1_FS"/>
    <s v="AHIA/1"/>
    <x v="3"/>
    <s v="Oil"/>
    <x v="0"/>
    <n v="78991.379000000001"/>
    <n v="129923.27864243081"/>
  </r>
  <r>
    <x v="2"/>
    <x v="3"/>
    <s v="AKRI_NAOC_FS"/>
    <s v="AKRI/1"/>
    <x v="4"/>
    <s v="Oil"/>
    <x v="0"/>
    <n v="3371.1018509999999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24747.00999999995"/>
    <n v="242172.73971301378"/>
  </r>
  <r>
    <x v="0"/>
    <x v="6"/>
    <s v="BONNY1_FS"/>
    <s v="BONN/1"/>
    <x v="7"/>
    <s v="Oil"/>
    <x v="0"/>
    <n v="40364.479999999996"/>
    <n v="60316.004012190082"/>
  </r>
  <r>
    <x v="0"/>
    <x v="7"/>
    <s v="DIEBU_CREEK1_FS"/>
    <s v="DBUC/1"/>
    <x v="8"/>
    <s v="Oil"/>
    <x v="0"/>
    <n v="125280.3"/>
    <n v="103845.00690771741"/>
  </r>
  <r>
    <x v="2"/>
    <x v="3"/>
    <s v="EGBEMA_WEST1_FS"/>
    <s v="EGBW/1"/>
    <x v="9"/>
    <s v="Oil"/>
    <x v="0"/>
    <n v="38897.218999999997"/>
    <n v="56310.003745712951"/>
  </r>
  <r>
    <x v="2"/>
    <x v="3"/>
    <s v="EGBEMA1_FS"/>
    <s v="EGBM/1"/>
    <x v="10"/>
    <s v="Oil"/>
    <x v="0"/>
    <n v="24559.935999999998"/>
    <n v="59022.843926169626"/>
  </r>
  <r>
    <x v="3"/>
    <x v="8"/>
    <s v="ESCRAVOS_BEACH1_FS"/>
    <s v="ESCB/1"/>
    <x v="11"/>
    <s v="Oil"/>
    <x v="0"/>
    <n v="263173.88"/>
    <n v="227860.96972997385"/>
  </r>
  <r>
    <x v="0"/>
    <x v="0"/>
    <s v="ETELEBOU1_FS"/>
    <s v="ETEL/1"/>
    <x v="12"/>
    <s v="Oil"/>
    <x v="0"/>
    <n v="54276.04"/>
    <n v="41738.0027763908"/>
  </r>
  <r>
    <x v="3"/>
    <x v="9"/>
    <s v="FORCADOS2_FS"/>
    <s v="FORC/2"/>
    <x v="13"/>
    <s v="Oil"/>
    <x v="0"/>
    <n v="643982.34400000004"/>
    <n v="695057.74917632353"/>
  </r>
  <r>
    <x v="3"/>
    <x v="9"/>
    <s v="FORCADOS3_FS"/>
    <s v="FORC/3"/>
    <x v="14"/>
    <s v="Oil"/>
    <x v="0"/>
    <n v="256797.49000000002"/>
    <n v="239566.4297161022"/>
  </r>
  <r>
    <x v="3"/>
    <x v="9"/>
    <s v="FORCADOS4_FS"/>
    <s v="FORC/4"/>
    <x v="15"/>
    <s v="Oil"/>
    <x v="0"/>
    <n v="219119.625"/>
    <n v="165238.27980418474"/>
  </r>
  <r>
    <x v="2"/>
    <x v="3"/>
    <s v="IDU_NAOC1_FS"/>
    <s v="IDU_NAOC1_FS"/>
    <x v="16"/>
    <s v="Oil"/>
    <x v="0"/>
    <n v="90077.730192000003"/>
    <n v="0"/>
  </r>
  <r>
    <x v="1"/>
    <x v="10"/>
    <s v="IMO_RIVER1_FS"/>
    <s v="IMOR/1"/>
    <x v="17"/>
    <s v="Oil"/>
    <x v="0"/>
    <n v="64946.934399999991"/>
    <n v="329151.81189501227"/>
  </r>
  <r>
    <x v="1"/>
    <x v="10"/>
    <s v="ISIMIRI1_FS"/>
    <s v="ISIM/1"/>
    <x v="18"/>
    <s v="Oil"/>
    <x v="0"/>
    <n v="21851.466"/>
    <n v="46516.323094242332"/>
  </r>
  <r>
    <x v="0"/>
    <x v="0"/>
    <s v="KOLO_CREEK1_FS"/>
    <s v="KOCR/1"/>
    <x v="19"/>
    <s v="Oil"/>
    <x v="0"/>
    <n v="9991.92"/>
    <n v="11614.0007725575"/>
  </r>
  <r>
    <x v="1"/>
    <x v="10"/>
    <s v="NKALI1_FS"/>
    <s v="NKAL/1"/>
    <x v="20"/>
    <s v="Oil"/>
    <x v="0"/>
    <n v="19460.87"/>
    <n v="40723.162708884178"/>
  </r>
  <r>
    <x v="0"/>
    <x v="7"/>
    <s v="NUN_RIVER1_FS"/>
    <s v="NUNR/1"/>
    <x v="21"/>
    <s v="Oil"/>
    <x v="0"/>
    <n v="103128.196"/>
    <n v="186653.0124160641"/>
  </r>
  <r>
    <x v="1"/>
    <x v="2"/>
    <s v="OBELE1_FS"/>
    <s v="OBEL/1"/>
    <x v="22"/>
    <s v="Oil"/>
    <x v="0"/>
    <n v="17364.898000000001"/>
    <n v="2018.990134302202"/>
  </r>
  <r>
    <x v="1"/>
    <x v="1"/>
    <s v="OBIGBO_NORTH1_FS"/>
    <s v="OBGN/1"/>
    <x v="23"/>
    <s v="Oil"/>
    <x v="0"/>
    <n v="91474.986000000004"/>
    <n v="116358.76774012629"/>
  </r>
  <r>
    <x v="2"/>
    <x v="3"/>
    <s v="OGBN_NAOC1_FS"/>
    <s v="OGBN_NAOC1_FS"/>
    <x v="24"/>
    <s v="Oil"/>
    <x v="0"/>
    <n v="70220.122749999995"/>
    <n v="0"/>
  </r>
  <r>
    <x v="3"/>
    <x v="5"/>
    <s v="OGBOTOBO1_FS"/>
    <s v="OGBO/1"/>
    <x v="25"/>
    <s v="Oil"/>
    <x v="0"/>
    <n v="193851.40099999998"/>
    <n v="222679.10973611471"/>
  </r>
  <r>
    <x v="1"/>
    <x v="2"/>
    <s v="OGUTA1_FS"/>
    <s v="OGUT/1"/>
    <x v="26"/>
    <s v="Oil"/>
    <x v="0"/>
    <n v="7671.0119999999997"/>
    <n v="18524.001232207193"/>
  </r>
  <r>
    <x v="3"/>
    <x v="5"/>
    <s v="OPUKUSHI1_FS"/>
    <s v="OPUK/1"/>
    <x v="27"/>
    <s v="Oil"/>
    <x v="0"/>
    <n v="388806.96"/>
    <n v="301648.08964253234"/>
  </r>
  <r>
    <x v="2"/>
    <x v="3"/>
    <s v="OSHI_NAOC_FS"/>
    <s v="OSHI_NAOC_FS"/>
    <x v="28"/>
    <s v="Oil"/>
    <x v="0"/>
    <n v="36849.031965499998"/>
    <n v="0"/>
  </r>
  <r>
    <x v="3"/>
    <x v="8"/>
    <s v="OTUMARA1_FS"/>
    <s v="OTUM/1"/>
    <x v="29"/>
    <s v="Oil"/>
    <x v="0"/>
    <n v="446760.375"/>
    <n v="540247.80935978063"/>
  </r>
  <r>
    <x v="2"/>
    <x v="3"/>
    <s v="SANTA_BARBARA1_FS"/>
    <s v="SBAR/1"/>
    <x v="30"/>
    <s v="Oil"/>
    <x v="0"/>
    <n v="70003.58"/>
    <n v="0"/>
  </r>
  <r>
    <x v="3"/>
    <x v="11"/>
    <s v="SEA_EAGLE_FPSO"/>
    <s v="EA"/>
    <x v="31"/>
    <s v="Oil"/>
    <x v="0"/>
    <n v="0"/>
    <n v="768864"/>
  </r>
  <r>
    <x v="0"/>
    <x v="4"/>
    <s v="SOKU1_FS"/>
    <s v="SOKU/1"/>
    <x v="32"/>
    <s v="Oil"/>
    <x v="0"/>
    <n v="74444.763999999996"/>
    <n v="53918.863586655556"/>
  </r>
  <r>
    <x v="2"/>
    <x v="3"/>
    <s v="TEBIDABA1_FS"/>
    <s v="TEBIDABA1_FS"/>
    <x v="33"/>
    <s v="Oil"/>
    <x v="0"/>
    <n v="13962.771132"/>
    <n v="0"/>
  </r>
  <r>
    <x v="3"/>
    <x v="5"/>
    <s v="TUNU1_FS"/>
    <s v="TUNU/1"/>
    <x v="34"/>
    <s v="Oil"/>
    <x v="0"/>
    <n v="193665.959"/>
    <n v="168060.60980084003"/>
  </r>
  <r>
    <x v="0"/>
    <x v="0"/>
    <s v="UBIE1_FS"/>
    <s v="UBIE/1"/>
    <x v="35"/>
    <s v="Oil"/>
    <x v="0"/>
    <n v="65003.9"/>
    <n v="0"/>
  </r>
  <r>
    <x v="1"/>
    <x v="2"/>
    <s v="UMUECHEM1_FS"/>
    <s v="UMUE/1"/>
    <x v="36"/>
    <s v="Oil"/>
    <x v="0"/>
    <n v="32341.928"/>
    <n v="14292.400950723291"/>
  </r>
  <r>
    <x v="2"/>
    <x v="3"/>
    <s v="UZERE_EAST1_FS"/>
    <s v="UZRE/1"/>
    <x v="37"/>
    <s v="Oil"/>
    <x v="0"/>
    <n v="52879.447739249998"/>
    <n v="0"/>
  </r>
  <r>
    <x v="1"/>
    <x v="1"/>
    <s v="PLANNED_AGBADA1_GP"/>
    <s v="AGBD/GP"/>
    <x v="38"/>
    <s v="Oil"/>
    <x v="0"/>
    <n v="0"/>
    <n v="61279.264076265703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33679.066500000001"/>
    <n v="7983.0005310251599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21146.959999999999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509257.88687000005"/>
    <n v="1225127.0734143083"/>
  </r>
  <r>
    <x v="1"/>
    <x v="1"/>
    <s v="OBIGBO_NORTH1_GP"/>
    <s v="OBGN/GP"/>
    <x v="46"/>
    <s v="Oil"/>
    <x v="0"/>
    <n v="1535.9259999999999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33323.57699999999"/>
    <n v="498993.83319281734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6197.49"/>
    <n v="194182.14885148508"/>
  </r>
  <r>
    <x v="3"/>
    <x v="5"/>
    <s v="TUNU/CPF"/>
    <s v="TUNU/GP"/>
    <x v="51"/>
    <s v="Oil"/>
    <x v="0"/>
    <n v="10542.851999999999"/>
    <n v="49730.799941066594"/>
  </r>
  <r>
    <x v="0"/>
    <x v="0"/>
    <s v="ADIBAWA1_FS"/>
    <s v="ADIB/1"/>
    <x v="52"/>
    <s v="Gas"/>
    <x v="1"/>
    <n v="17054.525999999998"/>
    <n v="0"/>
  </r>
  <r>
    <x v="1"/>
    <x v="1"/>
    <s v="AGBADA1_FS"/>
    <s v="AGBD/1"/>
    <x v="53"/>
    <s v="Gas"/>
    <x v="2"/>
    <n v="46614.080000000002"/>
    <n v="44028.548990296396"/>
  </r>
  <r>
    <x v="1"/>
    <x v="1"/>
    <s v="AGBADA2_FS"/>
    <s v="AGBD/2"/>
    <x v="54"/>
    <s v="Gas"/>
    <x v="2"/>
    <n v="858698.6050000001"/>
    <n v="373739.24842189968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4982.620999999999"/>
    <n v="103133.44937883598"/>
  </r>
  <r>
    <x v="0"/>
    <x v="6"/>
    <s v="BONNY1_FS"/>
    <s v="BONN/1"/>
    <x v="59"/>
    <s v="Gas"/>
    <x v="1"/>
    <n v="0"/>
    <n v="37373.888339852645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34619.498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4444.68799999999"/>
    <n v="0"/>
  </r>
  <r>
    <x v="3"/>
    <x v="9"/>
    <s v="FORCADOS3_FS"/>
    <s v="FORC/3"/>
    <x v="66"/>
    <s v="Gas"/>
    <x v="2"/>
    <n v="19432.319000000003"/>
    <n v="0"/>
  </r>
  <r>
    <x v="3"/>
    <x v="9"/>
    <s v="FORCADOS4_FS"/>
    <s v="FORC/4"/>
    <x v="67"/>
    <s v="Gas"/>
    <x v="2"/>
    <n v="15144.6749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88342.229205009906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2513.03"/>
    <n v="70784.189586798806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5102.553"/>
    <n v="222282.28311010063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47294.658395017694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103061.236"/>
    <n v="90948.781660774403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88312.15830000001"/>
    <n v="154498.8872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69303"/>
  </r>
  <r>
    <x v="0"/>
    <x v="4"/>
    <s v="SOKU1_FS"/>
    <s v="SOKU/1"/>
    <x v="84"/>
    <s v="Gas"/>
    <x v="1"/>
    <n v="45449.316999999995"/>
    <n v="7957.37912139260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53464.189143536503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51232.314387340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9015265"/>
    <n v="2919372.2750032167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465992"/>
    <n v="0"/>
  </r>
  <r>
    <x v="0"/>
    <x v="0"/>
    <s v="GBARAN_DG"/>
    <s v="GBAR/DG"/>
    <x v="96"/>
    <s v="Gas"/>
    <x v="2"/>
    <n v="372000.50251000002"/>
    <n v="68130"/>
  </r>
  <r>
    <x v="0"/>
    <x v="0"/>
    <s v="GBARAN1_GP"/>
    <s v="GBAR/GP"/>
    <x v="97"/>
    <s v="Gas"/>
    <x v="1"/>
    <n v="18124524.954300001"/>
    <n v="33883052.269995287"/>
  </r>
  <r>
    <x v="1"/>
    <x v="1"/>
    <s v="OBIGBO_NORTH1_GP"/>
    <s v="OBGN/GP"/>
    <x v="98"/>
    <s v="Gas"/>
    <x v="2"/>
    <n v="195414.69999999998"/>
    <n v="80387.1963547544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30324.5130000003"/>
    <n v="3391042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588647"/>
    <n v="5439491.1078348001"/>
  </r>
  <r>
    <x v="3"/>
    <x v="5"/>
    <s v="TUNU/CPF"/>
    <s v="TUNU/GP"/>
    <x v="103"/>
    <s v="Gas"/>
    <x v="2"/>
    <n v="219938.80000000002"/>
    <n v="1079064.42142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D918C-4C05-43FD-9C5C-2AEB9ED4CCA4}" name="PivotTable4" cacheId="3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04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sd="0"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99">
    <i>
      <x/>
    </i>
    <i r="1">
      <x v="3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1">
    <format dxfId="10">
      <pivotArea outline="0" collapsedLevelsAreSubtotals="1" fieldPosition="0"/>
    </format>
    <format dxfId="9">
      <pivotArea field="6" type="button" dataOnly="0" labelOnly="1" outline="0" axis="axisCol" fieldPosition="0"/>
    </format>
    <format dxfId="8">
      <pivotArea field="-2" type="button" dataOnly="0" labelOnly="1" outline="0" axis="axisCol" fieldPosition="1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6" count="0"/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4" count="1">
            <x v="21"/>
          </reference>
          <reference field="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2" zoomScale="85" zoomScaleNormal="85" workbookViewId="0">
      <selection activeCell="D20" sqref="D20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33.707500000000003</v>
      </c>
      <c r="D6" t="s">
        <v>147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29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73771/1000/31</f>
        <v>2.3797096774193549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73771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2486635.9825000004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-497327.19650000008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1989308.7860000003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-253636.87021500003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1735671.9157850002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1735671.9157850002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1735671.9157850002</v>
      </c>
    </row>
    <row r="25" spans="2:11" x14ac:dyDescent="0.35">
      <c r="B25" t="s">
        <v>34</v>
      </c>
      <c r="C25" s="26">
        <f>C24*0.3</f>
        <v>520701.57473550003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520701.57473550003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A5E5-BE69-42F2-9F49-82234AB369D2}">
  <dimension ref="A2:O127"/>
  <sheetViews>
    <sheetView topLeftCell="A10" workbookViewId="0">
      <selection activeCell="A31" sqref="A31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1796875" style="28" bestFit="1" customWidth="1"/>
    <col min="5" max="5" width="12.90625" style="28" bestFit="1" customWidth="1"/>
    <col min="6" max="6" width="11.1796875" style="28" bestFit="1" customWidth="1"/>
    <col min="7" max="7" width="12.90625" style="28" bestFit="1" customWidth="1"/>
    <col min="8" max="8" width="15" style="29" customWidth="1"/>
    <col min="9" max="9" width="12.90625" style="29" customWidth="1"/>
    <col min="10" max="10" width="9.90625" style="31" customWidth="1"/>
    <col min="11" max="11" width="10.90625" style="31" customWidth="1"/>
    <col min="12" max="12" width="8.7265625" style="31"/>
    <col min="13" max="13" width="9.36328125" style="31" bestFit="1" customWidth="1"/>
    <col min="14" max="14" width="9.90625" style="31" bestFit="1" customWidth="1"/>
    <col min="15" max="15" width="8.7265625" style="31"/>
    <col min="16" max="16384" width="8.7265625" style="27"/>
  </cols>
  <sheetData>
    <row r="2" spans="1:15" ht="13" thickBot="1" x14ac:dyDescent="0.3">
      <c r="J2" s="30">
        <f>3/31</f>
        <v>9.6774193548387094E-2</v>
      </c>
      <c r="K2" s="30"/>
      <c r="N2" s="31" t="s">
        <v>144</v>
      </c>
      <c r="O2" s="31" t="s">
        <v>145</v>
      </c>
    </row>
    <row r="3" spans="1:15" ht="13" x14ac:dyDescent="0.3">
      <c r="B3" s="28" t="s">
        <v>36</v>
      </c>
      <c r="H3" s="31"/>
      <c r="I3" s="31"/>
      <c r="J3" s="62" t="s">
        <v>40</v>
      </c>
      <c r="K3" s="63"/>
      <c r="L3" s="62" t="s">
        <v>41</v>
      </c>
      <c r="M3" s="63"/>
      <c r="N3" s="64" t="s">
        <v>42</v>
      </c>
      <c r="O3" s="63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31" t="s">
        <v>45</v>
      </c>
      <c r="I4" s="29" t="s">
        <v>39</v>
      </c>
      <c r="J4" s="32" t="s">
        <v>45</v>
      </c>
      <c r="K4" s="33" t="s">
        <v>39</v>
      </c>
      <c r="L4" s="32" t="s">
        <v>45</v>
      </c>
      <c r="M4" s="33" t="s">
        <v>39</v>
      </c>
      <c r="N4" s="34" t="s">
        <v>45</v>
      </c>
      <c r="O4" s="33" t="s">
        <v>39</v>
      </c>
    </row>
    <row r="5" spans="1:15" x14ac:dyDescent="0.25">
      <c r="A5" s="27" t="s">
        <v>43</v>
      </c>
      <c r="B5" s="28" t="s">
        <v>44</v>
      </c>
      <c r="C5" s="28" t="s">
        <v>146</v>
      </c>
      <c r="D5" s="28" t="s">
        <v>44</v>
      </c>
      <c r="E5" s="28" t="s">
        <v>146</v>
      </c>
      <c r="F5" s="28" t="s">
        <v>44</v>
      </c>
      <c r="G5" s="28" t="s">
        <v>146</v>
      </c>
      <c r="H5" s="31"/>
      <c r="I5" s="31"/>
      <c r="J5" s="35"/>
      <c r="K5" s="36"/>
      <c r="L5" s="35"/>
      <c r="M5" s="36"/>
      <c r="N5" s="37"/>
      <c r="O5" s="36"/>
    </row>
    <row r="6" spans="1:15" x14ac:dyDescent="0.25">
      <c r="A6" s="38" t="s">
        <v>35</v>
      </c>
      <c r="B6" s="28">
        <v>0</v>
      </c>
      <c r="C6" s="28">
        <v>0</v>
      </c>
      <c r="F6" s="28">
        <v>400820.94062975002</v>
      </c>
      <c r="G6" s="28">
        <v>115332.84767188257</v>
      </c>
      <c r="H6" s="31"/>
      <c r="I6" s="31"/>
      <c r="J6" s="39"/>
      <c r="K6" s="40"/>
      <c r="L6" s="39"/>
      <c r="M6" s="40"/>
      <c r="N6" s="41"/>
      <c r="O6" s="40"/>
    </row>
    <row r="7" spans="1:15" x14ac:dyDescent="0.25">
      <c r="A7" s="42" t="s">
        <v>46</v>
      </c>
      <c r="B7" s="28">
        <v>0</v>
      </c>
      <c r="C7" s="28">
        <v>0</v>
      </c>
      <c r="F7" s="28">
        <v>400820.94062975002</v>
      </c>
      <c r="G7" s="28">
        <v>115332.84767188257</v>
      </c>
      <c r="H7" s="31"/>
      <c r="I7" s="31"/>
      <c r="J7" s="39"/>
      <c r="K7" s="40"/>
      <c r="L7" s="39"/>
      <c r="M7" s="40"/>
      <c r="N7" s="41"/>
      <c r="O7" s="40"/>
    </row>
    <row r="8" spans="1:15" x14ac:dyDescent="0.25">
      <c r="A8" s="38" t="s">
        <v>47</v>
      </c>
      <c r="B8" s="28">
        <v>372000.50251000002</v>
      </c>
      <c r="C8" s="28">
        <v>68130</v>
      </c>
      <c r="D8" s="28">
        <v>33790940.797300003</v>
      </c>
      <c r="E8" s="28">
        <v>42287246.920294553</v>
      </c>
      <c r="F8" s="28">
        <v>1305923.43037</v>
      </c>
      <c r="G8" s="28">
        <v>2016450.121987304</v>
      </c>
      <c r="H8" s="31"/>
      <c r="I8" s="31"/>
      <c r="J8" s="39"/>
      <c r="K8" s="40"/>
      <c r="L8" s="39"/>
      <c r="M8" s="40"/>
      <c r="N8" s="41"/>
      <c r="O8" s="40"/>
    </row>
    <row r="9" spans="1:15" x14ac:dyDescent="0.25">
      <c r="A9" s="42" t="s">
        <v>48</v>
      </c>
      <c r="D9" s="28">
        <v>9015265</v>
      </c>
      <c r="E9" s="28">
        <v>2956746.1633430691</v>
      </c>
      <c r="F9" s="28">
        <v>74043.546499999997</v>
      </c>
      <c r="G9" s="28">
        <v>68299.00454321524</v>
      </c>
      <c r="H9" s="31"/>
      <c r="I9" s="31"/>
      <c r="J9" s="39"/>
      <c r="K9" s="40"/>
      <c r="L9" s="39"/>
      <c r="M9" s="40"/>
      <c r="N9" s="41"/>
      <c r="O9" s="40"/>
    </row>
    <row r="10" spans="1:15" x14ac:dyDescent="0.25">
      <c r="A10" s="43" t="s">
        <v>49</v>
      </c>
      <c r="F10" s="28">
        <v>40364.479999999996</v>
      </c>
      <c r="G10" s="28">
        <v>60316.004012190082</v>
      </c>
      <c r="H10" s="31"/>
      <c r="I10" s="29">
        <f>G10-F10</f>
        <v>19951.524012190086</v>
      </c>
      <c r="J10" s="39"/>
      <c r="K10" s="44">
        <f>J2*I10</f>
        <v>1930.792646340976</v>
      </c>
      <c r="L10" s="39"/>
      <c r="M10" s="44">
        <f>I10*0.02</f>
        <v>399.03048024380172</v>
      </c>
      <c r="N10" s="41"/>
      <c r="O10" s="45">
        <f>I10-K10-M10</f>
        <v>17621.700885605311</v>
      </c>
    </row>
    <row r="11" spans="1:15" x14ac:dyDescent="0.25">
      <c r="A11" s="43" t="s">
        <v>50</v>
      </c>
      <c r="D11" s="46">
        <v>0</v>
      </c>
      <c r="E11" s="28">
        <v>37373.888339852645</v>
      </c>
      <c r="H11" s="47">
        <f>E11-D11</f>
        <v>37373.888339852645</v>
      </c>
      <c r="I11" s="31"/>
      <c r="J11" s="48">
        <f>J2*H11</f>
        <v>3616.8279038567075</v>
      </c>
      <c r="K11" s="40"/>
      <c r="L11" s="48">
        <f>H11*0.02</f>
        <v>747.47776679705294</v>
      </c>
      <c r="M11" s="40"/>
      <c r="N11" s="49">
        <f>H11-J11-L11</f>
        <v>33009.582669198884</v>
      </c>
      <c r="O11" s="40"/>
    </row>
    <row r="12" spans="1:15" x14ac:dyDescent="0.25">
      <c r="A12" s="43" t="s">
        <v>51</v>
      </c>
      <c r="F12" s="28">
        <v>33679.066500000001</v>
      </c>
      <c r="G12" s="28">
        <v>7983.0005310251599</v>
      </c>
      <c r="H12" s="31"/>
      <c r="I12" s="31"/>
      <c r="J12" s="39"/>
      <c r="K12" s="40"/>
      <c r="L12" s="39"/>
      <c r="M12" s="40"/>
      <c r="N12" s="41"/>
      <c r="O12" s="40"/>
    </row>
    <row r="13" spans="1:15" x14ac:dyDescent="0.25">
      <c r="A13" s="43" t="s">
        <v>52</v>
      </c>
      <c r="D13" s="28">
        <v>9015265</v>
      </c>
      <c r="E13" s="28">
        <v>2919372.2750032167</v>
      </c>
      <c r="H13" s="31"/>
      <c r="I13" s="31"/>
      <c r="J13" s="39"/>
      <c r="K13" s="40"/>
      <c r="L13" s="39"/>
      <c r="M13" s="40"/>
      <c r="N13" s="41"/>
      <c r="O13" s="40"/>
    </row>
    <row r="14" spans="1:15" x14ac:dyDescent="0.25">
      <c r="A14" s="42" t="s">
        <v>53</v>
      </c>
      <c r="B14" s="28">
        <v>372000.50251000002</v>
      </c>
      <c r="C14" s="28">
        <v>68130</v>
      </c>
      <c r="D14" s="28">
        <v>18141579.480300002</v>
      </c>
      <c r="E14" s="28">
        <v>33883052.269995287</v>
      </c>
      <c r="F14" s="28">
        <v>752829.13387000014</v>
      </c>
      <c r="G14" s="28">
        <v>1409552.0856821667</v>
      </c>
      <c r="H14" s="31"/>
      <c r="I14" s="31"/>
      <c r="J14" s="39"/>
      <c r="K14" s="40"/>
      <c r="L14" s="39"/>
      <c r="M14" s="40"/>
      <c r="N14" s="41"/>
      <c r="O14" s="40"/>
    </row>
    <row r="15" spans="1:15" x14ac:dyDescent="0.25">
      <c r="A15" s="43" t="s">
        <v>54</v>
      </c>
      <c r="F15" s="28">
        <v>114299.387</v>
      </c>
      <c r="G15" s="28">
        <v>131073.00871891025</v>
      </c>
      <c r="H15" s="31"/>
      <c r="I15" s="29">
        <f>G15-F15</f>
        <v>16773.621718910246</v>
      </c>
      <c r="J15" s="39"/>
      <c r="K15" s="44">
        <f>J2*I15</f>
        <v>1623.2537147332496</v>
      </c>
      <c r="L15" s="39"/>
      <c r="M15" s="44">
        <f>I15*0.02</f>
        <v>335.47243437820492</v>
      </c>
      <c r="N15" s="41"/>
      <c r="O15" s="45">
        <f>I15-K15-M15</f>
        <v>14814.895569798791</v>
      </c>
    </row>
    <row r="16" spans="1:15" x14ac:dyDescent="0.25">
      <c r="A16" s="43" t="s">
        <v>55</v>
      </c>
      <c r="D16" s="28">
        <v>17054.525999999998</v>
      </c>
      <c r="E16" s="28">
        <v>0</v>
      </c>
      <c r="H16" s="31"/>
      <c r="I16" s="31"/>
      <c r="J16" s="39"/>
      <c r="K16" s="40"/>
      <c r="L16" s="39"/>
      <c r="M16" s="44"/>
      <c r="N16" s="41"/>
      <c r="O16" s="40"/>
    </row>
    <row r="17" spans="1:15" x14ac:dyDescent="0.25">
      <c r="A17" s="43" t="s">
        <v>56</v>
      </c>
      <c r="F17" s="28">
        <v>54276.04</v>
      </c>
      <c r="G17" s="28">
        <v>41738.0027763908</v>
      </c>
      <c r="H17" s="31"/>
      <c r="I17" s="31"/>
      <c r="J17" s="39"/>
      <c r="K17" s="40"/>
      <c r="L17" s="39"/>
      <c r="M17" s="44"/>
      <c r="N17" s="41"/>
      <c r="O17" s="40"/>
    </row>
    <row r="18" spans="1:15" x14ac:dyDescent="0.25">
      <c r="A18" s="43" t="s">
        <v>57</v>
      </c>
      <c r="B18" s="28">
        <v>0</v>
      </c>
      <c r="C18" s="28">
        <v>0</v>
      </c>
      <c r="H18" s="31"/>
      <c r="I18" s="31"/>
      <c r="J18" s="39"/>
      <c r="K18" s="40"/>
      <c r="L18" s="39"/>
      <c r="M18" s="44"/>
      <c r="N18" s="41"/>
      <c r="O18" s="40"/>
    </row>
    <row r="19" spans="1:15" x14ac:dyDescent="0.25">
      <c r="A19" s="43" t="s">
        <v>58</v>
      </c>
      <c r="F19" s="28">
        <v>0</v>
      </c>
      <c r="G19" s="28">
        <v>0</v>
      </c>
      <c r="H19" s="31"/>
      <c r="I19" s="31"/>
      <c r="J19" s="39"/>
      <c r="K19" s="40"/>
      <c r="L19" s="39"/>
      <c r="M19" s="44"/>
      <c r="N19" s="41"/>
      <c r="O19" s="40"/>
    </row>
    <row r="20" spans="1:15" x14ac:dyDescent="0.25">
      <c r="A20" s="43" t="s">
        <v>59</v>
      </c>
      <c r="B20" s="28">
        <v>372000.50251000002</v>
      </c>
      <c r="C20" s="28">
        <v>68130</v>
      </c>
      <c r="H20" s="31"/>
      <c r="I20" s="31"/>
      <c r="J20" s="39"/>
      <c r="K20" s="40"/>
      <c r="L20" s="39"/>
      <c r="M20" s="44"/>
      <c r="N20" s="41"/>
      <c r="O20" s="40"/>
    </row>
    <row r="21" spans="1:15" x14ac:dyDescent="0.25">
      <c r="A21" s="43" t="s">
        <v>60</v>
      </c>
      <c r="F21" s="28">
        <v>509257.88687000005</v>
      </c>
      <c r="G21" s="28">
        <v>1225127.0734143083</v>
      </c>
      <c r="H21" s="31"/>
      <c r="I21" s="29">
        <f>G21-F21</f>
        <v>715869.18654430821</v>
      </c>
      <c r="J21" s="39"/>
      <c r="K21" s="44">
        <f>J2*I21</f>
        <v>69277.663213965308</v>
      </c>
      <c r="L21" s="39"/>
      <c r="M21" s="44">
        <f>I21*0.02</f>
        <v>14317.383730886164</v>
      </c>
      <c r="N21" s="41"/>
      <c r="O21" s="45">
        <f>I21-K21-M21</f>
        <v>632274.1395994568</v>
      </c>
    </row>
    <row r="22" spans="1:15" x14ac:dyDescent="0.25">
      <c r="A22" s="43" t="s">
        <v>61</v>
      </c>
      <c r="D22" s="28">
        <v>18124524.954300001</v>
      </c>
      <c r="E22" s="28">
        <v>33883052.269995287</v>
      </c>
      <c r="H22" s="47">
        <f>E22-D22</f>
        <v>15758527.315695286</v>
      </c>
      <c r="I22" s="31"/>
      <c r="J22" s="48">
        <f>H22*J2</f>
        <v>1525018.7724866406</v>
      </c>
      <c r="K22" s="40"/>
      <c r="L22" s="48">
        <f>H22*0.02</f>
        <v>315170.54631390574</v>
      </c>
      <c r="M22" s="44"/>
      <c r="N22" s="49">
        <f>H22-J22-L22</f>
        <v>13918337.99689474</v>
      </c>
      <c r="O22" s="40"/>
    </row>
    <row r="23" spans="1:15" x14ac:dyDescent="0.25">
      <c r="A23" s="43" t="s">
        <v>62</v>
      </c>
      <c r="F23" s="28">
        <v>9991.92</v>
      </c>
      <c r="G23" s="28">
        <v>11614.0007725575</v>
      </c>
      <c r="H23" s="31"/>
      <c r="I23" s="29">
        <f>G23-F23</f>
        <v>1622.0807725574996</v>
      </c>
      <c r="J23" s="39"/>
      <c r="K23" s="44">
        <f>J2*I23</f>
        <v>156.97555863459672</v>
      </c>
      <c r="L23" s="39"/>
      <c r="M23" s="44">
        <f>I23*0.02</f>
        <v>32.441615451149993</v>
      </c>
      <c r="N23" s="41"/>
      <c r="O23" s="45">
        <f>I23-K23-M23</f>
        <v>1432.6635984717527</v>
      </c>
    </row>
    <row r="24" spans="1:15" x14ac:dyDescent="0.25">
      <c r="A24" s="43" t="s">
        <v>63</v>
      </c>
      <c r="B24" s="28">
        <v>0</v>
      </c>
      <c r="C24" s="28">
        <v>0</v>
      </c>
      <c r="H24" s="31"/>
      <c r="I24" s="31"/>
      <c r="J24" s="39"/>
      <c r="K24" s="40"/>
      <c r="L24" s="39"/>
      <c r="M24" s="44"/>
      <c r="N24" s="41"/>
      <c r="O24" s="40"/>
    </row>
    <row r="25" spans="1:15" x14ac:dyDescent="0.25">
      <c r="A25" s="43" t="s">
        <v>64</v>
      </c>
      <c r="F25" s="28">
        <v>65003.9</v>
      </c>
      <c r="G25" s="28">
        <v>0</v>
      </c>
      <c r="H25" s="31"/>
      <c r="I25" s="31"/>
      <c r="J25" s="39"/>
      <c r="K25" s="40"/>
      <c r="L25" s="39"/>
      <c r="M25" s="44"/>
      <c r="N25" s="41"/>
      <c r="O25" s="40"/>
    </row>
    <row r="26" spans="1:15" x14ac:dyDescent="0.25">
      <c r="A26" s="43" t="s">
        <v>65</v>
      </c>
      <c r="B26" s="28">
        <v>0</v>
      </c>
      <c r="C26" s="28">
        <v>0</v>
      </c>
      <c r="H26" s="31"/>
      <c r="I26" s="31"/>
      <c r="J26" s="39"/>
      <c r="K26" s="40"/>
      <c r="L26" s="39"/>
      <c r="M26" s="44"/>
      <c r="N26" s="41"/>
      <c r="O26" s="40"/>
    </row>
    <row r="27" spans="1:15" x14ac:dyDescent="0.25">
      <c r="A27" s="42" t="s">
        <v>66</v>
      </c>
      <c r="B27" s="28">
        <v>0</v>
      </c>
      <c r="C27" s="28">
        <v>0</v>
      </c>
      <c r="F27" s="28">
        <v>228408.49599999998</v>
      </c>
      <c r="G27" s="28">
        <v>290498.01932378148</v>
      </c>
      <c r="H27" s="31"/>
      <c r="I27" s="31"/>
      <c r="J27" s="39"/>
      <c r="K27" s="40"/>
      <c r="L27" s="39"/>
      <c r="M27" s="44"/>
      <c r="N27" s="41"/>
      <c r="O27" s="40"/>
    </row>
    <row r="28" spans="1:15" x14ac:dyDescent="0.25">
      <c r="A28" s="43" t="s">
        <v>67</v>
      </c>
      <c r="F28" s="28">
        <v>125280.3</v>
      </c>
      <c r="G28" s="28">
        <v>103845.00690771741</v>
      </c>
      <c r="H28" s="31"/>
      <c r="I28" s="31"/>
      <c r="J28" s="39"/>
      <c r="K28" s="40"/>
      <c r="L28" s="39"/>
      <c r="M28" s="44"/>
      <c r="N28" s="41"/>
      <c r="O28" s="40"/>
    </row>
    <row r="29" spans="1:15" x14ac:dyDescent="0.25">
      <c r="A29" s="43" t="s">
        <v>68</v>
      </c>
      <c r="B29" s="28">
        <v>0</v>
      </c>
      <c r="C29" s="28">
        <v>0</v>
      </c>
      <c r="H29" s="31"/>
      <c r="I29" s="31"/>
      <c r="J29" s="39"/>
      <c r="K29" s="40"/>
      <c r="L29" s="39"/>
      <c r="M29" s="44"/>
      <c r="N29" s="41"/>
      <c r="O29" s="40"/>
    </row>
    <row r="30" spans="1:15" x14ac:dyDescent="0.25">
      <c r="A30" s="43" t="s">
        <v>69</v>
      </c>
      <c r="F30" s="28">
        <v>103128.196</v>
      </c>
      <c r="G30" s="28">
        <v>186653.0124160641</v>
      </c>
      <c r="H30" s="31"/>
      <c r="I30" s="29">
        <f>G30-F30</f>
        <v>83524.816416064103</v>
      </c>
      <c r="J30" s="39"/>
      <c r="K30" s="44">
        <f>J2*I30</f>
        <v>8083.0467499416873</v>
      </c>
      <c r="L30" s="39"/>
      <c r="M30" s="44">
        <f>I30*0.02</f>
        <v>1670.4963283212821</v>
      </c>
      <c r="N30" s="41"/>
      <c r="O30" s="45">
        <f>I30-K30-M30</f>
        <v>73771.273337801133</v>
      </c>
    </row>
    <row r="31" spans="1:15" x14ac:dyDescent="0.25">
      <c r="A31" s="43" t="s">
        <v>70</v>
      </c>
      <c r="B31" s="28">
        <v>0</v>
      </c>
      <c r="C31" s="28">
        <v>0</v>
      </c>
      <c r="H31" s="31"/>
      <c r="I31" s="31"/>
      <c r="J31" s="39"/>
      <c r="K31" s="40"/>
      <c r="L31" s="39"/>
      <c r="M31" s="40"/>
      <c r="N31" s="41"/>
      <c r="O31" s="40"/>
    </row>
    <row r="32" spans="1:15" x14ac:dyDescent="0.25">
      <c r="A32" s="42" t="s">
        <v>71</v>
      </c>
      <c r="D32" s="28">
        <v>6634096.3169999998</v>
      </c>
      <c r="E32" s="28">
        <v>5447448.4869561931</v>
      </c>
      <c r="F32" s="28">
        <v>250642.25399999999</v>
      </c>
      <c r="G32" s="28">
        <v>248101.01243814063</v>
      </c>
      <c r="H32" s="31"/>
      <c r="I32" s="31"/>
      <c r="J32" s="39"/>
      <c r="K32" s="40"/>
      <c r="L32" s="39"/>
      <c r="M32" s="40"/>
      <c r="N32" s="41"/>
      <c r="O32" s="40"/>
    </row>
    <row r="33" spans="1:15" x14ac:dyDescent="0.25">
      <c r="A33" s="43" t="s">
        <v>72</v>
      </c>
      <c r="F33" s="28">
        <v>0</v>
      </c>
      <c r="G33" s="28">
        <v>0</v>
      </c>
      <c r="H33" s="31"/>
      <c r="I33" s="31"/>
      <c r="J33" s="39"/>
      <c r="K33" s="40"/>
      <c r="L33" s="39"/>
      <c r="M33" s="40"/>
      <c r="N33" s="41"/>
      <c r="O33" s="40"/>
    </row>
    <row r="34" spans="1:15" x14ac:dyDescent="0.25">
      <c r="A34" s="43" t="s">
        <v>73</v>
      </c>
      <c r="D34" s="28">
        <v>0</v>
      </c>
      <c r="E34" s="28">
        <v>0</v>
      </c>
      <c r="H34" s="31"/>
      <c r="I34" s="31"/>
      <c r="J34" s="39"/>
      <c r="K34" s="40"/>
      <c r="L34" s="39"/>
      <c r="M34" s="40"/>
      <c r="N34" s="41"/>
      <c r="O34" s="40"/>
    </row>
    <row r="35" spans="1:15" x14ac:dyDescent="0.25">
      <c r="A35" s="43" t="s">
        <v>74</v>
      </c>
      <c r="F35" s="28">
        <v>74444.763999999996</v>
      </c>
      <c r="G35" s="28">
        <v>53918.863586655556</v>
      </c>
      <c r="H35" s="31"/>
      <c r="I35" s="31"/>
      <c r="J35" s="39"/>
      <c r="K35" s="40"/>
      <c r="L35" s="39"/>
      <c r="M35" s="40"/>
      <c r="N35" s="41"/>
      <c r="O35" s="40"/>
    </row>
    <row r="36" spans="1:15" x14ac:dyDescent="0.25">
      <c r="A36" s="43" t="s">
        <v>75</v>
      </c>
      <c r="D36" s="28">
        <v>45449.316999999995</v>
      </c>
      <c r="E36" s="28">
        <v>7957.3791213926088</v>
      </c>
      <c r="H36" s="31"/>
      <c r="I36" s="31"/>
      <c r="J36" s="39"/>
      <c r="K36" s="40"/>
      <c r="L36" s="39"/>
      <c r="M36" s="40"/>
      <c r="N36" s="41"/>
      <c r="O36" s="40"/>
    </row>
    <row r="37" spans="1:15" x14ac:dyDescent="0.25">
      <c r="A37" s="43" t="s">
        <v>76</v>
      </c>
      <c r="F37" s="28">
        <v>176197.49</v>
      </c>
      <c r="G37" s="28">
        <v>194182.14885148508</v>
      </c>
      <c r="H37" s="31"/>
      <c r="I37" s="29">
        <f>G37-F37</f>
        <v>17984.658851485088</v>
      </c>
      <c r="J37" s="39"/>
      <c r="K37" s="44">
        <f>I37*J2</f>
        <v>1740.4508565953311</v>
      </c>
      <c r="L37" s="39"/>
      <c r="M37" s="44">
        <f>I37*0.02</f>
        <v>359.69317702970176</v>
      </c>
      <c r="N37" s="41"/>
      <c r="O37" s="45">
        <f>I37-K37-M37</f>
        <v>15884.514817860056</v>
      </c>
    </row>
    <row r="38" spans="1:15" x14ac:dyDescent="0.25">
      <c r="A38" s="43" t="s">
        <v>77</v>
      </c>
      <c r="D38" s="28">
        <v>6588647</v>
      </c>
      <c r="E38" s="28">
        <v>5439491.1078348001</v>
      </c>
      <c r="H38" s="31"/>
      <c r="I38" s="31"/>
      <c r="J38" s="39"/>
      <c r="K38" s="40"/>
      <c r="L38" s="39"/>
      <c r="M38" s="40"/>
      <c r="N38" s="41"/>
      <c r="O38" s="40"/>
    </row>
    <row r="39" spans="1:15" x14ac:dyDescent="0.25">
      <c r="A39" s="38" t="s">
        <v>78</v>
      </c>
      <c r="B39" s="28">
        <v>4578667.4810000006</v>
      </c>
      <c r="C39" s="28">
        <v>4421838.0100561995</v>
      </c>
      <c r="F39" s="28">
        <v>962967.67540000007</v>
      </c>
      <c r="G39" s="28">
        <v>1803492.7399674261</v>
      </c>
      <c r="H39" s="31"/>
      <c r="I39" s="31"/>
      <c r="J39" s="39"/>
      <c r="K39" s="40"/>
      <c r="L39" s="39"/>
      <c r="M39" s="40"/>
      <c r="N39" s="41"/>
      <c r="O39" s="40"/>
    </row>
    <row r="40" spans="1:15" x14ac:dyDescent="0.25">
      <c r="A40" s="42" t="s">
        <v>79</v>
      </c>
      <c r="B40" s="28">
        <v>1175829.9380000001</v>
      </c>
      <c r="C40" s="28">
        <v>871669.59126439109</v>
      </c>
      <c r="F40" s="28">
        <v>487015.61100000003</v>
      </c>
      <c r="G40" s="28">
        <v>723348.93811680609</v>
      </c>
      <c r="H40" s="31"/>
      <c r="I40" s="31"/>
      <c r="J40" s="39"/>
      <c r="K40" s="40"/>
      <c r="L40" s="39"/>
      <c r="M40" s="40"/>
      <c r="N40" s="41"/>
      <c r="O40" s="40"/>
    </row>
    <row r="41" spans="1:15" x14ac:dyDescent="0.25">
      <c r="A41" s="43" t="s">
        <v>80</v>
      </c>
      <c r="F41" s="28">
        <v>47977.770000000004</v>
      </c>
      <c r="G41" s="28">
        <v>114030.30758523854</v>
      </c>
      <c r="H41" s="31"/>
      <c r="I41" s="29">
        <f>G41-F41</f>
        <v>66052.537585238533</v>
      </c>
      <c r="J41" s="39"/>
      <c r="K41" s="44">
        <f>I41*J2</f>
        <v>6392.1810566359873</v>
      </c>
      <c r="L41" s="39"/>
      <c r="M41" s="44">
        <f>I41*0.02</f>
        <v>1321.0507517047706</v>
      </c>
      <c r="N41" s="41"/>
      <c r="O41" s="45">
        <f>I41-K41-M41</f>
        <v>58339.305776897774</v>
      </c>
    </row>
    <row r="42" spans="1:15" x14ac:dyDescent="0.25">
      <c r="A42" s="43" t="s">
        <v>81</v>
      </c>
      <c r="B42" s="28">
        <v>46614.080000000002</v>
      </c>
      <c r="C42" s="28">
        <v>44028.548990296396</v>
      </c>
      <c r="H42" s="31"/>
      <c r="I42" s="31"/>
      <c r="J42" s="39"/>
      <c r="K42" s="40"/>
      <c r="L42" s="39"/>
      <c r="M42" s="44"/>
      <c r="N42" s="41"/>
      <c r="O42" s="40"/>
    </row>
    <row r="43" spans="1:15" x14ac:dyDescent="0.25">
      <c r="A43" s="43" t="s">
        <v>82</v>
      </c>
      <c r="F43" s="28">
        <v>346026.929</v>
      </c>
      <c r="G43" s="28">
        <v>431680.59871517553</v>
      </c>
      <c r="H43" s="31"/>
      <c r="I43" s="29">
        <f>G43-F43</f>
        <v>85653.669715175522</v>
      </c>
      <c r="J43" s="39"/>
      <c r="K43" s="44">
        <f>I43*J2</f>
        <v>8289.0648111460177</v>
      </c>
      <c r="L43" s="39"/>
      <c r="M43" s="44">
        <f>I43*0.02</f>
        <v>1713.0733943035104</v>
      </c>
      <c r="N43" s="41"/>
      <c r="O43" s="45">
        <f>I43-K43-M43</f>
        <v>75651.531509725988</v>
      </c>
    </row>
    <row r="44" spans="1:15" x14ac:dyDescent="0.25">
      <c r="A44" s="43" t="s">
        <v>83</v>
      </c>
      <c r="B44" s="28">
        <v>858698.6050000001</v>
      </c>
      <c r="C44" s="28">
        <v>373739.24842189968</v>
      </c>
      <c r="H44" s="31"/>
      <c r="I44" s="31"/>
      <c r="J44" s="39"/>
      <c r="K44" s="44"/>
      <c r="L44" s="39"/>
      <c r="M44" s="44"/>
      <c r="N44" s="41"/>
      <c r="O44" s="40"/>
    </row>
    <row r="45" spans="1:15" x14ac:dyDescent="0.25">
      <c r="A45" s="43" t="s">
        <v>84</v>
      </c>
      <c r="F45" s="28">
        <v>0</v>
      </c>
      <c r="G45" s="28">
        <v>61279.264076265703</v>
      </c>
      <c r="H45" s="31"/>
      <c r="I45" s="29">
        <f>G45-F45</f>
        <v>61279.264076265703</v>
      </c>
      <c r="J45" s="39"/>
      <c r="K45" s="44">
        <f>I45*J2</f>
        <v>5930.251362219261</v>
      </c>
      <c r="L45" s="39"/>
      <c r="M45" s="44">
        <f>I45*0.02</f>
        <v>1225.585281525314</v>
      </c>
      <c r="N45" s="41"/>
      <c r="O45" s="45">
        <f>I45-K45-M45</f>
        <v>54123.427432521123</v>
      </c>
    </row>
    <row r="46" spans="1:15" x14ac:dyDescent="0.25">
      <c r="A46" s="43" t="s">
        <v>85</v>
      </c>
      <c r="B46" s="28">
        <v>0</v>
      </c>
      <c r="C46" s="28">
        <v>151232.31438734001</v>
      </c>
      <c r="H46" s="50">
        <f>C46-B46</f>
        <v>151232.31438734001</v>
      </c>
      <c r="I46" s="31"/>
      <c r="J46" s="51">
        <f>H46*J2</f>
        <v>14635.385263290969</v>
      </c>
      <c r="K46" s="40"/>
      <c r="L46" s="51">
        <f>H46*0.02</f>
        <v>3024.6462877468002</v>
      </c>
      <c r="M46" s="44"/>
      <c r="N46" s="49">
        <f>H46-J46-L46</f>
        <v>133572.28283630224</v>
      </c>
      <c r="O46" s="40"/>
    </row>
    <row r="47" spans="1:15" x14ac:dyDescent="0.25">
      <c r="A47" s="43" t="s">
        <v>86</v>
      </c>
      <c r="F47" s="28">
        <v>0</v>
      </c>
      <c r="G47" s="28">
        <v>0</v>
      </c>
      <c r="H47" s="31"/>
      <c r="I47" s="31"/>
      <c r="J47" s="39"/>
      <c r="K47" s="40"/>
      <c r="L47" s="39"/>
      <c r="M47" s="44"/>
      <c r="N47" s="41"/>
      <c r="O47" s="40"/>
    </row>
    <row r="48" spans="1:15" x14ac:dyDescent="0.25">
      <c r="A48" s="43" t="s">
        <v>87</v>
      </c>
      <c r="B48" s="28">
        <v>0</v>
      </c>
      <c r="C48" s="28">
        <v>0</v>
      </c>
      <c r="H48" s="31"/>
      <c r="I48" s="31"/>
      <c r="J48" s="39"/>
      <c r="K48" s="40"/>
      <c r="L48" s="39"/>
      <c r="M48" s="44"/>
      <c r="N48" s="41"/>
      <c r="O48" s="40"/>
    </row>
    <row r="49" spans="1:15" x14ac:dyDescent="0.25">
      <c r="A49" s="43" t="s">
        <v>88</v>
      </c>
      <c r="F49" s="28">
        <v>91474.986000000004</v>
      </c>
      <c r="G49" s="28">
        <v>116358.76774012629</v>
      </c>
      <c r="H49" s="31"/>
      <c r="I49" s="29">
        <f>G49-F49</f>
        <v>24883.781740126287</v>
      </c>
      <c r="J49" s="39"/>
      <c r="K49" s="44">
        <f>I49*J2</f>
        <v>2408.107910334802</v>
      </c>
      <c r="L49" s="39"/>
      <c r="M49" s="44">
        <f>I49*0.02</f>
        <v>497.67563480252574</v>
      </c>
      <c r="N49" s="41"/>
      <c r="O49" s="45">
        <f>I49-K49-M49</f>
        <v>21977.998194988959</v>
      </c>
    </row>
    <row r="50" spans="1:15" x14ac:dyDescent="0.25">
      <c r="A50" s="43" t="s">
        <v>89</v>
      </c>
      <c r="B50" s="28">
        <v>75102.553</v>
      </c>
      <c r="C50" s="28">
        <v>222282.28311010063</v>
      </c>
      <c r="H50" s="50">
        <f>C50-B50</f>
        <v>147179.73011010065</v>
      </c>
      <c r="I50" s="31"/>
      <c r="J50" s="51">
        <f>H50*J2</f>
        <v>14243.199688074255</v>
      </c>
      <c r="K50" s="40"/>
      <c r="L50" s="51">
        <f>H50*0.02</f>
        <v>2943.594602202013</v>
      </c>
      <c r="M50" s="44"/>
      <c r="N50" s="49">
        <f>H50-J50-L50</f>
        <v>129992.93581982437</v>
      </c>
      <c r="O50" s="40"/>
    </row>
    <row r="51" spans="1:15" x14ac:dyDescent="0.25">
      <c r="A51" s="43" t="s">
        <v>90</v>
      </c>
      <c r="F51" s="28">
        <v>1535.9259999999999</v>
      </c>
      <c r="G51" s="28">
        <v>0</v>
      </c>
      <c r="H51" s="31"/>
      <c r="I51" s="31"/>
      <c r="J51" s="39"/>
      <c r="K51" s="40"/>
      <c r="L51" s="39"/>
      <c r="M51" s="44"/>
      <c r="N51" s="41"/>
      <c r="O51" s="40"/>
    </row>
    <row r="52" spans="1:15" x14ac:dyDescent="0.25">
      <c r="A52" s="43" t="s">
        <v>91</v>
      </c>
      <c r="B52" s="28">
        <v>195414.69999999998</v>
      </c>
      <c r="C52" s="28">
        <v>80387.1963547544</v>
      </c>
      <c r="H52" s="31"/>
      <c r="I52" s="31"/>
      <c r="J52" s="39"/>
      <c r="K52" s="40"/>
      <c r="L52" s="39"/>
      <c r="M52" s="44"/>
      <c r="N52" s="41"/>
      <c r="O52" s="40"/>
    </row>
    <row r="53" spans="1:15" x14ac:dyDescent="0.25">
      <c r="A53" s="42" t="s">
        <v>92</v>
      </c>
      <c r="B53" s="28">
        <v>3402837.5430000001</v>
      </c>
      <c r="C53" s="28">
        <v>3550168.4187918087</v>
      </c>
      <c r="F53" s="28">
        <v>339582.84739999997</v>
      </c>
      <c r="G53" s="28">
        <v>915385.13089095615</v>
      </c>
      <c r="H53" s="31"/>
      <c r="I53" s="31"/>
      <c r="J53" s="39"/>
      <c r="K53" s="40"/>
      <c r="L53" s="39"/>
      <c r="M53" s="44"/>
      <c r="N53" s="41"/>
      <c r="O53" s="40"/>
    </row>
    <row r="54" spans="1:15" x14ac:dyDescent="0.25">
      <c r="A54" s="43" t="s">
        <v>93</v>
      </c>
      <c r="F54" s="28">
        <v>64946.934399999991</v>
      </c>
      <c r="G54" s="28">
        <v>329151.81189501227</v>
      </c>
      <c r="H54" s="31"/>
      <c r="I54" s="29">
        <f>G54-F54</f>
        <v>264204.8774950123</v>
      </c>
      <c r="J54" s="39"/>
      <c r="K54" s="44">
        <f>I54*J2</f>
        <v>25568.213951130223</v>
      </c>
      <c r="L54" s="39"/>
      <c r="M54" s="44">
        <f>I54*0.02</f>
        <v>5284.0975499002461</v>
      </c>
      <c r="N54" s="41"/>
      <c r="O54" s="45">
        <f>I54-K54-M54</f>
        <v>233352.56599398184</v>
      </c>
    </row>
    <row r="55" spans="1:15" x14ac:dyDescent="0.25">
      <c r="A55" s="43" t="s">
        <v>94</v>
      </c>
      <c r="B55" s="28">
        <v>0</v>
      </c>
      <c r="C55" s="28">
        <v>88342.229205009906</v>
      </c>
      <c r="H55" s="50">
        <f>C55-B55</f>
        <v>88342.229205009906</v>
      </c>
      <c r="I55" s="52"/>
      <c r="J55" s="51">
        <f>H55*J2</f>
        <v>8549.2479875816043</v>
      </c>
      <c r="K55" s="53"/>
      <c r="L55" s="51">
        <f>H55*0.02</f>
        <v>1766.8445841001981</v>
      </c>
      <c r="M55" s="44"/>
      <c r="N55" s="49">
        <f>H55-J55-L55</f>
        <v>78026.136633328104</v>
      </c>
      <c r="O55" s="40"/>
    </row>
    <row r="56" spans="1:15" x14ac:dyDescent="0.25">
      <c r="A56" s="43" t="s">
        <v>95</v>
      </c>
      <c r="F56" s="28">
        <v>21851.466</v>
      </c>
      <c r="G56" s="28">
        <v>46516.323094242332</v>
      </c>
      <c r="H56" s="31"/>
      <c r="I56" s="29">
        <f>G56-F56</f>
        <v>24664.857094242332</v>
      </c>
      <c r="J56" s="39"/>
      <c r="K56" s="44">
        <f>I56*J2</f>
        <v>2386.9216542815161</v>
      </c>
      <c r="L56" s="39"/>
      <c r="M56" s="44">
        <f>I56*0.02</f>
        <v>493.29714188484667</v>
      </c>
      <c r="N56" s="41"/>
      <c r="O56" s="45">
        <f>I56-K56-M56</f>
        <v>21784.63829807597</v>
      </c>
    </row>
    <row r="57" spans="1:15" x14ac:dyDescent="0.25">
      <c r="A57" s="43" t="s">
        <v>96</v>
      </c>
      <c r="B57" s="28">
        <v>0</v>
      </c>
      <c r="C57" s="28">
        <v>0</v>
      </c>
      <c r="H57" s="31"/>
      <c r="I57" s="31"/>
      <c r="J57" s="39"/>
      <c r="K57" s="40"/>
      <c r="L57" s="39"/>
      <c r="M57" s="44"/>
      <c r="N57" s="41"/>
      <c r="O57" s="40"/>
    </row>
    <row r="58" spans="1:15" x14ac:dyDescent="0.25">
      <c r="A58" s="43" t="s">
        <v>97</v>
      </c>
      <c r="F58" s="28">
        <v>19460.87</v>
      </c>
      <c r="G58" s="28">
        <v>40723.162708884178</v>
      </c>
      <c r="H58" s="31"/>
      <c r="I58" s="29">
        <f>G58-F58</f>
        <v>21262.292708884179</v>
      </c>
      <c r="J58" s="39"/>
      <c r="K58" s="44">
        <f>I58*J2</f>
        <v>2057.6412298920172</v>
      </c>
      <c r="L58" s="39"/>
      <c r="M58" s="44">
        <f>I58*0.02</f>
        <v>425.24585417768361</v>
      </c>
      <c r="N58" s="41"/>
      <c r="O58" s="45">
        <f>I58-K58-M58</f>
        <v>18779.405624814477</v>
      </c>
    </row>
    <row r="59" spans="1:15" x14ac:dyDescent="0.25">
      <c r="A59" s="43" t="s">
        <v>98</v>
      </c>
      <c r="B59" s="28">
        <v>72513.03</v>
      </c>
      <c r="C59" s="28">
        <v>70784.189586798806</v>
      </c>
      <c r="H59" s="31"/>
      <c r="I59" s="31"/>
      <c r="J59" s="39"/>
      <c r="K59" s="40"/>
      <c r="L59" s="39"/>
      <c r="M59" s="44"/>
      <c r="N59" s="41"/>
      <c r="O59" s="40"/>
    </row>
    <row r="60" spans="1:15" x14ac:dyDescent="0.25">
      <c r="A60" s="43" t="s">
        <v>99</v>
      </c>
      <c r="F60" s="28">
        <v>233323.57699999999</v>
      </c>
      <c r="G60" s="28">
        <v>498993.83319281734</v>
      </c>
      <c r="H60" s="31"/>
      <c r="I60" s="29">
        <f>G60-F60</f>
        <v>265670.25619281735</v>
      </c>
      <c r="J60" s="39"/>
      <c r="K60" s="44">
        <f>I60*J2</f>
        <v>25710.024792853292</v>
      </c>
      <c r="L60" s="39"/>
      <c r="M60" s="44">
        <f>I60*0.02</f>
        <v>5313.405123856347</v>
      </c>
      <c r="N60" s="41"/>
      <c r="O60" s="45">
        <f>I60-K60-M60</f>
        <v>234646.82627610772</v>
      </c>
    </row>
    <row r="61" spans="1:15" x14ac:dyDescent="0.25">
      <c r="A61" s="43" t="s">
        <v>100</v>
      </c>
      <c r="B61" s="28">
        <v>3330324.5130000003</v>
      </c>
      <c r="C61" s="28">
        <v>3391042</v>
      </c>
      <c r="H61" s="29">
        <f>C61-B61</f>
        <v>60717.486999999732</v>
      </c>
      <c r="I61" s="31"/>
      <c r="J61" s="54">
        <f>H61*J2</f>
        <v>5875.8858387096516</v>
      </c>
      <c r="K61" s="40"/>
      <c r="L61" s="54">
        <f>H61*0.02</f>
        <v>1214.3497399999947</v>
      </c>
      <c r="M61" s="40"/>
      <c r="N61" s="49">
        <f>H61-J61-L61</f>
        <v>53627.251421290079</v>
      </c>
      <c r="O61" s="40"/>
    </row>
    <row r="62" spans="1:15" x14ac:dyDescent="0.25">
      <c r="A62" s="42" t="s">
        <v>101</v>
      </c>
      <c r="B62" s="28">
        <v>0</v>
      </c>
      <c r="C62" s="28">
        <v>0</v>
      </c>
      <c r="F62" s="28">
        <v>136369.217</v>
      </c>
      <c r="G62" s="28">
        <v>164758.67095966352</v>
      </c>
      <c r="H62" s="31"/>
      <c r="I62" s="31"/>
      <c r="J62" s="54"/>
      <c r="K62" s="40"/>
      <c r="L62" s="39"/>
      <c r="M62" s="40"/>
      <c r="N62" s="41"/>
      <c r="O62" s="40"/>
    </row>
    <row r="63" spans="1:15" x14ac:dyDescent="0.25">
      <c r="A63" s="43" t="s">
        <v>102</v>
      </c>
      <c r="F63" s="28">
        <v>78991.379000000001</v>
      </c>
      <c r="G63" s="28">
        <v>129923.27864243081</v>
      </c>
      <c r="H63" s="31"/>
      <c r="I63" s="29">
        <f>G63-F63</f>
        <v>50931.899642430813</v>
      </c>
      <c r="J63" s="39"/>
      <c r="K63" s="44">
        <f>I63*J2</f>
        <v>4928.893513783627</v>
      </c>
      <c r="L63" s="39"/>
      <c r="M63" s="44">
        <f>I63*0.02</f>
        <v>1018.6379928486162</v>
      </c>
      <c r="N63" s="41"/>
      <c r="O63" s="45">
        <f>I63-K63-M63</f>
        <v>44984.368135798577</v>
      </c>
    </row>
    <row r="64" spans="1:15" x14ac:dyDescent="0.25">
      <c r="A64" s="43" t="s">
        <v>103</v>
      </c>
      <c r="B64" s="28">
        <v>0</v>
      </c>
      <c r="C64" s="28">
        <v>0</v>
      </c>
      <c r="H64" s="31"/>
      <c r="I64" s="31"/>
      <c r="J64" s="39"/>
      <c r="K64" s="40"/>
      <c r="L64" s="39"/>
      <c r="M64" s="40"/>
      <c r="N64" s="41"/>
      <c r="O64" s="40"/>
    </row>
    <row r="65" spans="1:15" x14ac:dyDescent="0.25">
      <c r="A65" s="43" t="s">
        <v>104</v>
      </c>
      <c r="F65" s="28">
        <v>17364.898000000001</v>
      </c>
      <c r="G65" s="28">
        <v>2018.990134302202</v>
      </c>
      <c r="H65" s="31"/>
      <c r="I65" s="31"/>
      <c r="J65" s="39"/>
      <c r="K65" s="40"/>
      <c r="L65" s="39"/>
      <c r="M65" s="40"/>
      <c r="N65" s="41"/>
      <c r="O65" s="40"/>
    </row>
    <row r="66" spans="1:15" x14ac:dyDescent="0.25">
      <c r="A66" s="43" t="s">
        <v>105</v>
      </c>
      <c r="B66" s="28">
        <v>0</v>
      </c>
      <c r="C66" s="28">
        <v>0</v>
      </c>
      <c r="H66" s="31"/>
      <c r="I66" s="31"/>
      <c r="J66" s="39"/>
      <c r="K66" s="40"/>
      <c r="L66" s="39"/>
      <c r="M66" s="40"/>
      <c r="N66" s="41"/>
      <c r="O66" s="40"/>
    </row>
    <row r="67" spans="1:15" x14ac:dyDescent="0.25">
      <c r="A67" s="43" t="s">
        <v>106</v>
      </c>
      <c r="B67" s="28">
        <v>0</v>
      </c>
      <c r="C67" s="28">
        <v>0</v>
      </c>
      <c r="H67" s="31"/>
      <c r="I67" s="31"/>
      <c r="J67" s="39"/>
      <c r="K67" s="40"/>
      <c r="L67" s="39"/>
      <c r="M67" s="40"/>
      <c r="N67" s="41"/>
      <c r="O67" s="40"/>
    </row>
    <row r="68" spans="1:15" x14ac:dyDescent="0.25">
      <c r="A68" s="43" t="s">
        <v>107</v>
      </c>
      <c r="F68" s="28">
        <v>0</v>
      </c>
      <c r="G68" s="28">
        <v>0</v>
      </c>
      <c r="H68" s="31"/>
      <c r="I68" s="31"/>
      <c r="J68" s="39"/>
      <c r="K68" s="40"/>
      <c r="L68" s="39"/>
      <c r="M68" s="40"/>
      <c r="N68" s="41"/>
      <c r="O68" s="40"/>
    </row>
    <row r="69" spans="1:15" x14ac:dyDescent="0.25">
      <c r="A69" s="43" t="s">
        <v>108</v>
      </c>
      <c r="F69" s="28">
        <v>7671.0119999999997</v>
      </c>
      <c r="G69" s="28">
        <v>18524.001232207193</v>
      </c>
      <c r="H69" s="31"/>
      <c r="I69" s="29">
        <f>G69-F69</f>
        <v>10852.989232207194</v>
      </c>
      <c r="J69" s="39"/>
      <c r="K69" s="44">
        <f>I69*J2</f>
        <v>1050.2892805361801</v>
      </c>
      <c r="L69" s="39"/>
      <c r="M69" s="44">
        <f>I69*0.02</f>
        <v>217.05978464414389</v>
      </c>
      <c r="N69" s="41"/>
      <c r="O69" s="45">
        <f>I69-K69-M69</f>
        <v>9585.6401670268697</v>
      </c>
    </row>
    <row r="70" spans="1:15" x14ac:dyDescent="0.25">
      <c r="A70" s="43" t="s">
        <v>109</v>
      </c>
      <c r="B70" s="28">
        <v>0</v>
      </c>
      <c r="C70" s="28">
        <v>0</v>
      </c>
      <c r="H70" s="31"/>
      <c r="I70" s="31"/>
      <c r="J70" s="39"/>
      <c r="K70" s="40"/>
      <c r="L70" s="39"/>
      <c r="M70" s="40"/>
      <c r="N70" s="41"/>
      <c r="O70" s="40"/>
    </row>
    <row r="71" spans="1:15" x14ac:dyDescent="0.25">
      <c r="A71" s="43" t="s">
        <v>110</v>
      </c>
      <c r="F71" s="28">
        <v>32341.928</v>
      </c>
      <c r="G71" s="28">
        <v>14292.400950723291</v>
      </c>
      <c r="H71" s="31"/>
      <c r="I71" s="31"/>
      <c r="J71" s="39"/>
      <c r="K71" s="40"/>
      <c r="L71" s="39"/>
      <c r="M71" s="40"/>
      <c r="N71" s="41"/>
      <c r="O71" s="40"/>
    </row>
    <row r="72" spans="1:15" x14ac:dyDescent="0.25">
      <c r="A72" s="43" t="s">
        <v>111</v>
      </c>
      <c r="B72" s="28">
        <v>0</v>
      </c>
      <c r="C72" s="28">
        <v>0</v>
      </c>
      <c r="H72" s="31"/>
      <c r="I72" s="31"/>
      <c r="J72" s="39"/>
      <c r="K72" s="40"/>
      <c r="L72" s="39"/>
      <c r="M72" s="40"/>
      <c r="N72" s="41"/>
      <c r="O72" s="40"/>
    </row>
    <row r="73" spans="1:15" x14ac:dyDescent="0.25">
      <c r="A73" s="38" t="s">
        <v>112</v>
      </c>
      <c r="B73" s="28">
        <v>1145927.9952</v>
      </c>
      <c r="C73" s="28">
        <v>1528404.3871999995</v>
      </c>
      <c r="D73" s="28">
        <v>0</v>
      </c>
      <c r="E73" s="28">
        <v>469303</v>
      </c>
      <c r="F73" s="28">
        <v>2962594.8559999997</v>
      </c>
      <c r="G73" s="28">
        <v>3621126.5866199322</v>
      </c>
      <c r="H73" s="31"/>
      <c r="I73" s="31"/>
      <c r="J73" s="39"/>
      <c r="K73" s="40"/>
      <c r="L73" s="39"/>
      <c r="M73" s="40"/>
      <c r="N73" s="41"/>
      <c r="O73" s="40"/>
    </row>
    <row r="74" spans="1:15" x14ac:dyDescent="0.25">
      <c r="A74" s="42" t="s">
        <v>113</v>
      </c>
      <c r="D74" s="28">
        <v>0</v>
      </c>
      <c r="E74" s="28">
        <v>469303</v>
      </c>
      <c r="F74" s="28">
        <v>0</v>
      </c>
      <c r="G74" s="28">
        <v>768864</v>
      </c>
      <c r="H74" s="31"/>
      <c r="I74" s="31"/>
      <c r="J74" s="39"/>
      <c r="K74" s="40"/>
      <c r="L74" s="39"/>
      <c r="M74" s="40"/>
      <c r="N74" s="41"/>
      <c r="O74" s="40"/>
    </row>
    <row r="75" spans="1:15" x14ac:dyDescent="0.25">
      <c r="A75" s="43" t="s">
        <v>113</v>
      </c>
      <c r="F75" s="28">
        <v>0</v>
      </c>
      <c r="G75" s="28">
        <v>768864</v>
      </c>
      <c r="H75" s="31"/>
      <c r="I75" s="29">
        <f>G75-F75</f>
        <v>768864</v>
      </c>
      <c r="J75" s="39"/>
      <c r="K75" s="44"/>
      <c r="L75" s="39"/>
      <c r="M75" s="40"/>
      <c r="N75" s="41"/>
      <c r="O75" s="45">
        <v>768864</v>
      </c>
    </row>
    <row r="76" spans="1:15" x14ac:dyDescent="0.25">
      <c r="A76" s="43" t="s">
        <v>114</v>
      </c>
      <c r="D76" s="28">
        <v>0</v>
      </c>
      <c r="E76" s="28">
        <v>469303</v>
      </c>
      <c r="H76" s="47">
        <f>E76-D76</f>
        <v>469303</v>
      </c>
      <c r="I76" s="31"/>
      <c r="J76" s="54"/>
      <c r="K76" s="40"/>
      <c r="L76" s="54"/>
      <c r="M76" s="40"/>
      <c r="N76" s="49">
        <v>469303</v>
      </c>
      <c r="O76" s="40"/>
    </row>
    <row r="77" spans="1:15" x14ac:dyDescent="0.25">
      <c r="A77" s="42" t="s">
        <v>115</v>
      </c>
      <c r="B77" s="28">
        <v>675013.68189999997</v>
      </c>
      <c r="C77" s="28">
        <v>0</v>
      </c>
      <c r="F77" s="28">
        <v>1141046.419</v>
      </c>
      <c r="G77" s="28">
        <v>1099862.4586966105</v>
      </c>
      <c r="H77" s="31"/>
      <c r="I77" s="31"/>
      <c r="J77" s="39"/>
      <c r="K77" s="40"/>
      <c r="L77" s="39"/>
      <c r="M77" s="40"/>
      <c r="N77" s="41"/>
      <c r="O77" s="40"/>
    </row>
    <row r="78" spans="1:15" x14ac:dyDescent="0.25">
      <c r="A78" s="43" t="s">
        <v>116</v>
      </c>
      <c r="F78" s="28">
        <v>21146.959999999999</v>
      </c>
      <c r="G78" s="28">
        <v>0</v>
      </c>
      <c r="H78" s="31"/>
      <c r="I78" s="31"/>
      <c r="J78" s="39"/>
      <c r="K78" s="40"/>
      <c r="L78" s="39"/>
      <c r="M78" s="40"/>
      <c r="N78" s="41"/>
      <c r="O78" s="40"/>
    </row>
    <row r="79" spans="1:15" x14ac:dyDescent="0.25">
      <c r="A79" s="43" t="s">
        <v>117</v>
      </c>
      <c r="B79" s="28">
        <v>465992</v>
      </c>
      <c r="C79" s="28">
        <v>0</v>
      </c>
      <c r="H79" s="31"/>
      <c r="I79" s="31"/>
      <c r="J79" s="39"/>
      <c r="K79" s="40"/>
      <c r="L79" s="39"/>
      <c r="M79" s="40"/>
      <c r="N79" s="41"/>
      <c r="O79" s="40"/>
    </row>
    <row r="80" spans="1:15" x14ac:dyDescent="0.25">
      <c r="A80" s="43" t="s">
        <v>118</v>
      </c>
      <c r="F80" s="28">
        <v>256797.49000000002</v>
      </c>
      <c r="G80" s="28">
        <v>239566.4297161022</v>
      </c>
      <c r="H80" s="31"/>
      <c r="I80" s="31"/>
      <c r="J80" s="39"/>
      <c r="K80" s="40"/>
      <c r="L80" s="39"/>
      <c r="M80" s="40"/>
      <c r="N80" s="41"/>
      <c r="O80" s="40"/>
    </row>
    <row r="81" spans="1:15" x14ac:dyDescent="0.25">
      <c r="A81" s="43" t="s">
        <v>119</v>
      </c>
      <c r="B81" s="28">
        <v>19432.319000000003</v>
      </c>
      <c r="C81" s="28">
        <v>0</v>
      </c>
      <c r="H81" s="31"/>
      <c r="I81" s="31"/>
      <c r="J81" s="39"/>
      <c r="K81" s="40"/>
      <c r="L81" s="39"/>
      <c r="M81" s="40"/>
      <c r="N81" s="41"/>
      <c r="O81" s="40"/>
    </row>
    <row r="82" spans="1:15" x14ac:dyDescent="0.25">
      <c r="A82" s="43" t="s">
        <v>120</v>
      </c>
      <c r="F82" s="28">
        <v>643982.34400000004</v>
      </c>
      <c r="G82" s="28">
        <v>695057.74917632353</v>
      </c>
      <c r="H82" s="31"/>
      <c r="I82" s="29">
        <f>G82-F82</f>
        <v>51075.405176323489</v>
      </c>
      <c r="J82" s="39"/>
      <c r="K82" s="44">
        <f>I82*J2</f>
        <v>4942.781146095821</v>
      </c>
      <c r="L82" s="39"/>
      <c r="M82" s="44">
        <f>I82*0.02</f>
        <v>1021.5081035264698</v>
      </c>
      <c r="N82" s="41"/>
      <c r="O82" s="45">
        <f>I82-K82-M82</f>
        <v>45111.115926701204</v>
      </c>
    </row>
    <row r="83" spans="1:15" x14ac:dyDescent="0.25">
      <c r="A83" s="43" t="s">
        <v>121</v>
      </c>
      <c r="B83" s="28">
        <v>174444.68799999999</v>
      </c>
      <c r="C83" s="28">
        <v>0</v>
      </c>
      <c r="H83" s="31"/>
      <c r="I83" s="31"/>
      <c r="J83" s="39"/>
      <c r="K83" s="40"/>
      <c r="L83" s="39"/>
      <c r="M83" s="40"/>
      <c r="N83" s="41"/>
      <c r="O83" s="40"/>
    </row>
    <row r="84" spans="1:15" x14ac:dyDescent="0.25">
      <c r="A84" s="43" t="s">
        <v>122</v>
      </c>
      <c r="F84" s="28">
        <v>219119.625</v>
      </c>
      <c r="G84" s="28">
        <v>165238.27980418474</v>
      </c>
      <c r="H84" s="31"/>
      <c r="I84" s="31"/>
      <c r="J84" s="39"/>
      <c r="K84" s="40"/>
      <c r="L84" s="39"/>
      <c r="M84" s="40"/>
      <c r="N84" s="41"/>
      <c r="O84" s="40"/>
    </row>
    <row r="85" spans="1:15" x14ac:dyDescent="0.25">
      <c r="A85" s="43" t="s">
        <v>123</v>
      </c>
      <c r="B85" s="28">
        <v>15144.6749</v>
      </c>
      <c r="C85" s="28">
        <v>0</v>
      </c>
      <c r="H85" s="31"/>
      <c r="I85" s="31"/>
      <c r="J85" s="39"/>
      <c r="K85" s="40"/>
      <c r="L85" s="39"/>
      <c r="M85" s="40"/>
      <c r="N85" s="41"/>
      <c r="O85" s="40"/>
    </row>
    <row r="86" spans="1:15" x14ac:dyDescent="0.25">
      <c r="A86" s="42" t="s">
        <v>124</v>
      </c>
      <c r="B86" s="28">
        <v>122931.6563</v>
      </c>
      <c r="C86" s="28">
        <v>154498.8872</v>
      </c>
      <c r="F86" s="28">
        <v>709934.255</v>
      </c>
      <c r="G86" s="28">
        <v>768108.77908975445</v>
      </c>
      <c r="H86" s="31"/>
      <c r="I86" s="31"/>
      <c r="J86" s="39"/>
      <c r="K86" s="40"/>
      <c r="L86" s="39"/>
      <c r="M86" s="40"/>
      <c r="N86" s="41"/>
      <c r="O86" s="40"/>
    </row>
    <row r="87" spans="1:15" x14ac:dyDescent="0.25">
      <c r="A87" s="43" t="s">
        <v>125</v>
      </c>
      <c r="F87" s="28">
        <v>263173.88</v>
      </c>
      <c r="G87" s="28">
        <v>227860.96972997385</v>
      </c>
      <c r="H87" s="31"/>
      <c r="I87" s="31"/>
      <c r="J87" s="39"/>
      <c r="K87" s="40"/>
      <c r="L87" s="39"/>
      <c r="M87" s="40"/>
      <c r="N87" s="41"/>
      <c r="O87" s="40"/>
    </row>
    <row r="88" spans="1:15" x14ac:dyDescent="0.25">
      <c r="A88" s="43" t="s">
        <v>126</v>
      </c>
      <c r="B88" s="28">
        <v>34619.498</v>
      </c>
      <c r="C88" s="28">
        <v>0</v>
      </c>
      <c r="H88" s="31"/>
      <c r="I88" s="31"/>
      <c r="J88" s="39"/>
      <c r="K88" s="40"/>
      <c r="L88" s="39"/>
      <c r="M88" s="40"/>
      <c r="N88" s="41"/>
      <c r="O88" s="40"/>
    </row>
    <row r="89" spans="1:15" x14ac:dyDescent="0.25">
      <c r="A89" s="43" t="s">
        <v>127</v>
      </c>
      <c r="F89" s="28">
        <v>446760.375</v>
      </c>
      <c r="G89" s="28">
        <v>540247.80935978063</v>
      </c>
      <c r="H89" s="31"/>
      <c r="I89" s="29">
        <f>G89-F89</f>
        <v>93487.434359780629</v>
      </c>
      <c r="J89" s="39"/>
      <c r="K89" s="44">
        <f>I89*J2</f>
        <v>9047.1710670755438</v>
      </c>
      <c r="L89" s="39"/>
      <c r="M89" s="44">
        <f>I89*0.02</f>
        <v>1869.7486871956125</v>
      </c>
      <c r="N89" s="41"/>
      <c r="O89" s="45">
        <f>I89-K89-M89</f>
        <v>82570.514605509481</v>
      </c>
    </row>
    <row r="90" spans="1:15" x14ac:dyDescent="0.25">
      <c r="A90" s="43" t="s">
        <v>128</v>
      </c>
      <c r="B90" s="28">
        <v>88312.15830000001</v>
      </c>
      <c r="C90" s="28">
        <v>154498.8872</v>
      </c>
      <c r="H90" s="50">
        <f>C90-B90</f>
        <v>66186.728899999987</v>
      </c>
      <c r="I90" s="31"/>
      <c r="J90" s="51">
        <f>H90*J2</f>
        <v>6405.1673129032242</v>
      </c>
      <c r="K90" s="53"/>
      <c r="L90" s="51">
        <f>H90*0.02</f>
        <v>1323.7345779999998</v>
      </c>
      <c r="M90" s="40"/>
      <c r="N90" s="49">
        <f>H90-J90-L90</f>
        <v>58457.827009096756</v>
      </c>
      <c r="O90" s="40"/>
    </row>
    <row r="91" spans="1:15" x14ac:dyDescent="0.25">
      <c r="A91" s="42" t="s">
        <v>129</v>
      </c>
      <c r="B91" s="28">
        <v>347982.65700000001</v>
      </c>
      <c r="C91" s="28">
        <v>1373905.4999999995</v>
      </c>
      <c r="F91" s="28">
        <v>1111614.182</v>
      </c>
      <c r="G91" s="28">
        <v>984291.34883356746</v>
      </c>
      <c r="H91" s="31"/>
      <c r="I91" s="31"/>
      <c r="J91" s="39"/>
      <c r="K91" s="40"/>
      <c r="L91" s="39"/>
      <c r="M91" s="40"/>
      <c r="N91" s="41"/>
      <c r="O91" s="40"/>
    </row>
    <row r="92" spans="1:15" x14ac:dyDescent="0.25">
      <c r="A92" s="43" t="s">
        <v>130</v>
      </c>
      <c r="F92" s="28">
        <v>324747.00999999995</v>
      </c>
      <c r="G92" s="28">
        <v>242172.73971301378</v>
      </c>
      <c r="H92" s="31"/>
      <c r="I92" s="31"/>
      <c r="J92" s="39"/>
      <c r="K92" s="40"/>
      <c r="L92" s="39"/>
      <c r="M92" s="40"/>
      <c r="N92" s="41"/>
      <c r="O92" s="40"/>
    </row>
    <row r="93" spans="1:15" x14ac:dyDescent="0.25">
      <c r="A93" s="43" t="s">
        <v>131</v>
      </c>
      <c r="B93" s="28">
        <v>24982.620999999999</v>
      </c>
      <c r="C93" s="28">
        <v>103133.44937883598</v>
      </c>
      <c r="H93" s="47">
        <f>C93-B93</f>
        <v>78150.828378835984</v>
      </c>
      <c r="I93" s="31"/>
      <c r="J93" s="48">
        <f>H93*J2</f>
        <v>7562.9833915002564</v>
      </c>
      <c r="K93" s="40"/>
      <c r="L93" s="48">
        <f>H93*0.02</f>
        <v>1563.0165675767198</v>
      </c>
      <c r="M93" s="40"/>
      <c r="N93" s="49">
        <f>H93-J93-L93</f>
        <v>69024.828419759011</v>
      </c>
      <c r="O93" s="40"/>
    </row>
    <row r="94" spans="1:15" x14ac:dyDescent="0.25">
      <c r="A94" s="43" t="s">
        <v>132</v>
      </c>
      <c r="F94" s="28">
        <v>193851.40099999998</v>
      </c>
      <c r="G94" s="28">
        <v>222679.10973611471</v>
      </c>
      <c r="H94" s="55"/>
      <c r="I94" s="29">
        <f>G94-F94</f>
        <v>28827.708736114728</v>
      </c>
      <c r="J94" s="56"/>
      <c r="K94" s="44">
        <f>I94*J2</f>
        <v>2789.778264785296</v>
      </c>
      <c r="L94" s="56"/>
      <c r="M94" s="44">
        <f>I94*0.02</f>
        <v>576.55417472229453</v>
      </c>
      <c r="N94" s="41"/>
      <c r="O94" s="45">
        <f>I94-K94-M94</f>
        <v>25461.376296607137</v>
      </c>
    </row>
    <row r="95" spans="1:15" x14ac:dyDescent="0.25">
      <c r="A95" s="43" t="s">
        <v>133</v>
      </c>
      <c r="B95" s="28">
        <v>0</v>
      </c>
      <c r="C95" s="28">
        <v>47294.658395017694</v>
      </c>
      <c r="H95" s="47">
        <f>C95-B95</f>
        <v>47294.658395017694</v>
      </c>
      <c r="I95" s="31"/>
      <c r="J95" s="48">
        <f>H95*J2</f>
        <v>4576.9024253242924</v>
      </c>
      <c r="K95" s="40"/>
      <c r="L95" s="48">
        <f>H95*0.02</f>
        <v>945.89316790035389</v>
      </c>
      <c r="M95" s="40"/>
      <c r="N95" s="49">
        <f>H95-J95-L95</f>
        <v>41771.862801793053</v>
      </c>
      <c r="O95" s="40"/>
    </row>
    <row r="96" spans="1:15" x14ac:dyDescent="0.25">
      <c r="A96" s="43" t="s">
        <v>134</v>
      </c>
      <c r="F96" s="28">
        <v>0</v>
      </c>
      <c r="G96" s="28">
        <v>0</v>
      </c>
      <c r="H96" s="55"/>
      <c r="I96" s="31"/>
      <c r="J96" s="56"/>
      <c r="K96" s="40"/>
      <c r="L96" s="56"/>
      <c r="M96" s="40"/>
      <c r="N96" s="41"/>
      <c r="O96" s="40"/>
    </row>
    <row r="97" spans="1:15" x14ac:dyDescent="0.25">
      <c r="A97" s="43" t="s">
        <v>135</v>
      </c>
      <c r="B97" s="28">
        <v>0</v>
      </c>
      <c r="C97" s="28">
        <v>0</v>
      </c>
      <c r="H97" s="55"/>
      <c r="I97" s="31"/>
      <c r="J97" s="56"/>
      <c r="K97" s="40"/>
      <c r="L97" s="56"/>
      <c r="M97" s="40"/>
      <c r="N97" s="41"/>
      <c r="O97" s="40"/>
    </row>
    <row r="98" spans="1:15" x14ac:dyDescent="0.25">
      <c r="A98" s="43" t="s">
        <v>136</v>
      </c>
      <c r="F98" s="28">
        <v>388806.96</v>
      </c>
      <c r="G98" s="28">
        <v>301648.08964253234</v>
      </c>
      <c r="H98" s="55"/>
      <c r="I98" s="31"/>
      <c r="J98" s="56"/>
      <c r="K98" s="40"/>
      <c r="L98" s="56"/>
      <c r="M98" s="40"/>
      <c r="N98" s="41"/>
      <c r="O98" s="40"/>
    </row>
    <row r="99" spans="1:15" x14ac:dyDescent="0.25">
      <c r="A99" s="43" t="s">
        <v>137</v>
      </c>
      <c r="B99" s="28">
        <v>103061.236</v>
      </c>
      <c r="C99" s="28">
        <v>90948.781660774403</v>
      </c>
      <c r="H99" s="55"/>
      <c r="I99" s="31"/>
      <c r="J99" s="56"/>
      <c r="K99" s="40"/>
      <c r="L99" s="56"/>
      <c r="M99" s="40"/>
      <c r="N99" s="41"/>
      <c r="O99" s="40"/>
    </row>
    <row r="100" spans="1:15" x14ac:dyDescent="0.25">
      <c r="A100" s="43" t="s">
        <v>138</v>
      </c>
      <c r="F100" s="28">
        <v>193665.959</v>
      </c>
      <c r="G100" s="28">
        <v>168060.60980084003</v>
      </c>
      <c r="H100" s="55"/>
      <c r="I100" s="31"/>
      <c r="J100" s="56"/>
      <c r="K100" s="40"/>
      <c r="L100" s="56"/>
      <c r="M100" s="40"/>
      <c r="N100" s="41"/>
      <c r="O100" s="40"/>
    </row>
    <row r="101" spans="1:15" x14ac:dyDescent="0.25">
      <c r="A101" s="43" t="s">
        <v>139</v>
      </c>
      <c r="B101" s="28">
        <v>0</v>
      </c>
      <c r="C101" s="28">
        <v>53464.189143536503</v>
      </c>
      <c r="H101" s="55"/>
      <c r="I101" s="31"/>
      <c r="J101" s="56"/>
      <c r="K101" s="40"/>
      <c r="L101" s="56"/>
      <c r="M101" s="40"/>
      <c r="N101" s="41"/>
      <c r="O101" s="40"/>
    </row>
    <row r="102" spans="1:15" x14ac:dyDescent="0.25">
      <c r="A102" s="43" t="s">
        <v>140</v>
      </c>
      <c r="F102" s="28">
        <v>10542.851999999999</v>
      </c>
      <c r="G102" s="28">
        <v>49730.799941066594</v>
      </c>
      <c r="H102" s="55"/>
      <c r="I102" s="29">
        <f>G102-F102</f>
        <v>39187.947941066595</v>
      </c>
      <c r="J102" s="56"/>
      <c r="K102" s="44">
        <f>I102*J2</f>
        <v>3792.382058812896</v>
      </c>
      <c r="L102" s="56"/>
      <c r="M102" s="44">
        <f>I102*0.02</f>
        <v>783.75895882133193</v>
      </c>
      <c r="N102" s="41"/>
      <c r="O102" s="45">
        <f>I102-K102-M102</f>
        <v>34611.80692343237</v>
      </c>
    </row>
    <row r="103" spans="1:15" x14ac:dyDescent="0.25">
      <c r="A103" s="43" t="s">
        <v>141</v>
      </c>
      <c r="B103" s="28">
        <v>219938.80000000002</v>
      </c>
      <c r="C103" s="28">
        <v>1079064.421421835</v>
      </c>
      <c r="H103" s="47">
        <f>C103-B103</f>
        <v>859125.62142183492</v>
      </c>
      <c r="I103" s="31"/>
      <c r="J103" s="48">
        <f>H103*J2</f>
        <v>83141.189169854988</v>
      </c>
      <c r="K103" s="40"/>
      <c r="L103" s="48">
        <f>H103*0.02</f>
        <v>17182.512428436698</v>
      </c>
      <c r="M103" s="40"/>
      <c r="N103" s="49">
        <f>H103-J103-L103</f>
        <v>758801.91982354329</v>
      </c>
      <c r="O103" s="40"/>
    </row>
    <row r="104" spans="1:15" ht="13" thickBot="1" x14ac:dyDescent="0.3">
      <c r="A104" s="38" t="s">
        <v>142</v>
      </c>
      <c r="B104" s="28">
        <v>6096595.9787100004</v>
      </c>
      <c r="C104" s="28">
        <v>6018372.3972561993</v>
      </c>
      <c r="D104" s="28">
        <v>33790940.797300003</v>
      </c>
      <c r="E104" s="28">
        <v>42756549.920294553</v>
      </c>
      <c r="F104" s="28">
        <v>5632306.9023997495</v>
      </c>
      <c r="G104" s="28">
        <v>7556402.2962465435</v>
      </c>
      <c r="H104" s="31"/>
      <c r="I104" s="31"/>
      <c r="J104" s="57"/>
      <c r="K104" s="58"/>
      <c r="L104" s="57"/>
      <c r="M104" s="58"/>
      <c r="N104" s="59"/>
      <c r="O104" s="58"/>
    </row>
    <row r="105" spans="1:15" x14ac:dyDescent="0.25">
      <c r="B105" s="27"/>
      <c r="C105" s="27"/>
      <c r="D105" s="27"/>
      <c r="E105" s="27"/>
      <c r="F105" s="27"/>
      <c r="G105" s="27"/>
      <c r="H105" s="31"/>
      <c r="I105" s="31"/>
      <c r="J105" s="28">
        <f>J103+J95+J93+J90+J76+J61+J55+J50+J46+J22+J11</f>
        <v>1673625.5614677367</v>
      </c>
      <c r="K105" s="60">
        <f>K102+K94+K89+K82+K75+K69+K63+K60+K58+K56+K54+K49+K45+K43+K41+K37+K30+K23+K21+K15+K10</f>
        <v>188105.88483979364</v>
      </c>
      <c r="L105" s="31">
        <v>345882</v>
      </c>
      <c r="M105" s="31">
        <v>38875.216200000003</v>
      </c>
    </row>
    <row r="106" spans="1:15" x14ac:dyDescent="0.25">
      <c r="B106" s="27"/>
      <c r="C106" s="27"/>
      <c r="D106" s="27"/>
      <c r="E106" s="27"/>
      <c r="F106" s="27"/>
      <c r="G106" s="27"/>
      <c r="H106" s="31"/>
      <c r="I106" s="61" t="s">
        <v>143</v>
      </c>
      <c r="J106" s="31">
        <v>49709</v>
      </c>
      <c r="L106" s="31">
        <v>10273</v>
      </c>
    </row>
    <row r="107" spans="1:15" x14ac:dyDescent="0.25">
      <c r="B107" s="27"/>
      <c r="C107" s="27"/>
      <c r="D107" s="27"/>
      <c r="E107" s="27"/>
      <c r="F107" s="27"/>
      <c r="G107" s="27"/>
      <c r="H107" s="31"/>
      <c r="I107" s="61" t="s">
        <v>38</v>
      </c>
      <c r="J107" s="31">
        <v>1623917</v>
      </c>
      <c r="L107" s="31">
        <v>335609</v>
      </c>
    </row>
    <row r="108" spans="1:15" x14ac:dyDescent="0.25">
      <c r="B108" s="27"/>
      <c r="C108" s="27"/>
      <c r="D108" s="27"/>
      <c r="E108" s="27"/>
      <c r="F108" s="27"/>
      <c r="G108" s="27"/>
      <c r="H108" s="31"/>
      <c r="I108" s="31"/>
    </row>
    <row r="109" spans="1:15" x14ac:dyDescent="0.25">
      <c r="B109" s="27"/>
      <c r="C109" s="27"/>
      <c r="D109" s="27"/>
      <c r="E109" s="27"/>
      <c r="F109" s="27"/>
      <c r="G109" s="27"/>
      <c r="H109" s="31"/>
      <c r="I109" s="31"/>
    </row>
    <row r="110" spans="1:15" x14ac:dyDescent="0.25">
      <c r="B110" s="27"/>
      <c r="C110" s="27"/>
      <c r="D110" s="27"/>
      <c r="E110" s="27"/>
      <c r="F110" s="27"/>
      <c r="G110" s="27"/>
      <c r="H110" s="31"/>
      <c r="I110" s="31"/>
    </row>
    <row r="111" spans="1:15" x14ac:dyDescent="0.25">
      <c r="B111" s="27"/>
      <c r="C111" s="27"/>
      <c r="D111" s="27"/>
      <c r="E111" s="27"/>
      <c r="F111" s="27"/>
      <c r="G111" s="27"/>
      <c r="H111" s="31"/>
      <c r="I111" s="31"/>
    </row>
    <row r="112" spans="1:15" x14ac:dyDescent="0.25">
      <c r="B112" s="27"/>
      <c r="C112" s="27"/>
      <c r="D112" s="27"/>
      <c r="E112" s="27"/>
      <c r="F112" s="27"/>
      <c r="G112" s="27"/>
      <c r="H112" s="31"/>
      <c r="I112" s="31"/>
    </row>
    <row r="113" spans="2:9" x14ac:dyDescent="0.25">
      <c r="B113" s="27"/>
      <c r="C113" s="27"/>
      <c r="D113" s="27"/>
      <c r="E113" s="27"/>
      <c r="F113" s="27"/>
      <c r="G113" s="27"/>
      <c r="H113" s="31"/>
      <c r="I113" s="31"/>
    </row>
    <row r="114" spans="2:9" x14ac:dyDescent="0.25">
      <c r="B114" s="27"/>
      <c r="C114" s="27"/>
      <c r="D114" s="27"/>
      <c r="E114" s="27"/>
      <c r="F114" s="27"/>
      <c r="G114" s="27"/>
      <c r="H114" s="31"/>
      <c r="I114" s="31"/>
    </row>
    <row r="115" spans="2:9" x14ac:dyDescent="0.25">
      <c r="B115" s="27"/>
      <c r="C115" s="27"/>
      <c r="D115" s="27"/>
      <c r="E115" s="27"/>
      <c r="F115" s="27"/>
      <c r="G115" s="27"/>
      <c r="H115" s="31"/>
      <c r="I115" s="31"/>
    </row>
    <row r="116" spans="2:9" x14ac:dyDescent="0.25">
      <c r="B116" s="27"/>
      <c r="C116" s="27"/>
      <c r="D116" s="27"/>
      <c r="E116" s="27"/>
      <c r="F116" s="27"/>
      <c r="G116" s="27"/>
      <c r="H116" s="31"/>
      <c r="I116" s="31"/>
    </row>
    <row r="117" spans="2:9" x14ac:dyDescent="0.25">
      <c r="B117" s="27"/>
      <c r="C117" s="27"/>
      <c r="D117" s="27"/>
      <c r="E117" s="27"/>
      <c r="F117" s="27"/>
      <c r="G117" s="27"/>
      <c r="H117" s="31"/>
      <c r="I117" s="31"/>
    </row>
    <row r="118" spans="2:9" x14ac:dyDescent="0.25">
      <c r="B118" s="27"/>
      <c r="C118" s="27"/>
      <c r="D118" s="27"/>
      <c r="E118" s="27"/>
      <c r="F118" s="27"/>
      <c r="G118" s="27"/>
      <c r="H118" s="31"/>
      <c r="I118" s="31"/>
    </row>
    <row r="119" spans="2:9" x14ac:dyDescent="0.25">
      <c r="B119" s="27"/>
      <c r="C119" s="27"/>
      <c r="D119" s="27"/>
      <c r="E119" s="27"/>
      <c r="F119" s="27"/>
      <c r="G119" s="27"/>
      <c r="H119" s="31"/>
      <c r="I119" s="31"/>
    </row>
    <row r="120" spans="2:9" x14ac:dyDescent="0.25">
      <c r="B120" s="27"/>
      <c r="C120" s="27"/>
      <c r="D120" s="27"/>
      <c r="E120" s="27"/>
      <c r="F120" s="27"/>
      <c r="G120" s="27"/>
      <c r="H120" s="31"/>
      <c r="I120" s="31"/>
    </row>
    <row r="121" spans="2:9" x14ac:dyDescent="0.25">
      <c r="B121" s="27"/>
      <c r="C121" s="27"/>
      <c r="D121" s="27"/>
      <c r="E121" s="27"/>
      <c r="F121" s="27"/>
      <c r="G121" s="27"/>
      <c r="H121" s="31"/>
      <c r="I121" s="31"/>
    </row>
    <row r="122" spans="2:9" x14ac:dyDescent="0.25">
      <c r="B122" s="27"/>
      <c r="C122" s="27"/>
      <c r="D122" s="27"/>
      <c r="E122" s="27"/>
      <c r="F122" s="27"/>
      <c r="G122" s="27"/>
      <c r="H122" s="31"/>
      <c r="I122" s="31"/>
    </row>
    <row r="123" spans="2:9" x14ac:dyDescent="0.25">
      <c r="B123" s="27"/>
      <c r="C123" s="27"/>
      <c r="D123" s="27"/>
      <c r="E123" s="27"/>
      <c r="F123" s="27"/>
      <c r="G123" s="27"/>
      <c r="H123" s="31"/>
      <c r="I123" s="31"/>
    </row>
    <row r="124" spans="2:9" x14ac:dyDescent="0.25">
      <c r="B124" s="27"/>
      <c r="C124" s="27"/>
      <c r="D124" s="27"/>
      <c r="E124" s="27"/>
      <c r="F124" s="27"/>
      <c r="G124" s="27"/>
      <c r="H124" s="31"/>
      <c r="I124" s="31"/>
    </row>
    <row r="125" spans="2:9" x14ac:dyDescent="0.25">
      <c r="B125" s="27"/>
      <c r="C125" s="27"/>
      <c r="D125" s="27"/>
      <c r="E125" s="27"/>
      <c r="F125" s="27"/>
      <c r="G125" s="27"/>
      <c r="H125" s="31"/>
      <c r="I125" s="31"/>
    </row>
    <row r="126" spans="2:9" x14ac:dyDescent="0.25">
      <c r="B126" s="27"/>
      <c r="C126" s="27"/>
      <c r="D126" s="27"/>
      <c r="E126" s="27"/>
      <c r="F126" s="27"/>
      <c r="G126" s="27"/>
      <c r="H126" s="31"/>
      <c r="I126" s="31"/>
    </row>
    <row r="127" spans="2:9" x14ac:dyDescent="0.25">
      <c r="B127" s="27"/>
      <c r="C127" s="27"/>
      <c r="D127" s="27"/>
      <c r="E127" s="27"/>
      <c r="F127" s="27"/>
      <c r="G127" s="27"/>
      <c r="H127" s="31"/>
      <c r="I127" s="31"/>
    </row>
  </sheetData>
  <mergeCells count="3">
    <mergeCell ref="J3:K3"/>
    <mergeCell ref="L3:M3"/>
    <mergeCell ref="N3:O3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2020-04-21T20:32:42Z</dcterms:modified>
</cp:coreProperties>
</file>