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110B8DFD-984F-482F-A75E-B5D413A5D226}" xr6:coauthVersionLast="44" xr6:coauthVersionMax="44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P12" i="1"/>
  <c r="L12" i="1"/>
  <c r="I12" i="1"/>
  <c r="T7" i="1"/>
  <c r="T8" i="1" s="1"/>
  <c r="P7" i="1"/>
  <c r="P8" i="1"/>
  <c r="P9" i="1" s="1"/>
  <c r="P13" i="1" s="1"/>
  <c r="L7" i="1"/>
  <c r="L8" i="1" s="1"/>
  <c r="I7" i="1"/>
  <c r="I8" i="1" s="1"/>
  <c r="I9" i="1" s="1"/>
  <c r="H7" i="1"/>
  <c r="H8" i="1"/>
  <c r="G7" i="1"/>
  <c r="G8" i="1" s="1"/>
  <c r="F7" i="1"/>
  <c r="F8" i="1" s="1"/>
  <c r="E7" i="1"/>
  <c r="E8" i="1" s="1"/>
  <c r="D7" i="1"/>
  <c r="D8" i="1"/>
  <c r="D9" i="1" s="1"/>
  <c r="C7" i="1"/>
  <c r="C8" i="1" s="1"/>
  <c r="B7" i="1"/>
  <c r="B8" i="1" s="1"/>
  <c r="R4" i="1"/>
  <c r="L2" i="1"/>
  <c r="T2" i="1" s="1"/>
  <c r="I13" i="1" l="1"/>
  <c r="I14" i="1" s="1"/>
  <c r="I16" i="1" s="1"/>
  <c r="I18" i="1" s="1"/>
  <c r="I19" i="1" s="1"/>
  <c r="G9" i="1"/>
  <c r="G13" i="1"/>
  <c r="P14" i="1"/>
  <c r="P16" i="1" s="1"/>
  <c r="P18" i="1" s="1"/>
  <c r="B9" i="1"/>
  <c r="B13" i="1" s="1"/>
  <c r="E13" i="1"/>
  <c r="E9" i="1"/>
  <c r="C9" i="1"/>
  <c r="C13" i="1"/>
  <c r="F13" i="1"/>
  <c r="F9" i="1"/>
  <c r="T9" i="1"/>
  <c r="T13" i="1"/>
  <c r="D13" i="1"/>
  <c r="H9" i="1"/>
  <c r="H13" i="1" s="1"/>
  <c r="L9" i="1"/>
  <c r="L13" i="1" s="1"/>
  <c r="B14" i="1" l="1"/>
  <c r="B16" i="1" s="1"/>
  <c r="H14" i="1"/>
  <c r="H16" i="1"/>
  <c r="E14" i="1"/>
  <c r="E16" i="1" s="1"/>
  <c r="F14" i="1"/>
  <c r="F16" i="1"/>
  <c r="T16" i="1"/>
  <c r="T18" i="1" s="1"/>
  <c r="T19" i="1" s="1"/>
  <c r="T14" i="1"/>
  <c r="C14" i="1"/>
  <c r="C16" i="1" s="1"/>
  <c r="D16" i="1"/>
  <c r="D14" i="1"/>
  <c r="G14" i="1"/>
  <c r="G16" i="1" s="1"/>
  <c r="L14" i="1"/>
  <c r="L16" i="1" s="1"/>
  <c r="L18" i="1" s="1"/>
  <c r="L19" i="1" s="1"/>
  <c r="I28" i="1"/>
  <c r="I20" i="1" l="1"/>
  <c r="J28" i="1"/>
  <c r="I21" i="1" l="1"/>
  <c r="I29" i="1" s="1"/>
</calcChain>
</file>

<file path=xl/sharedStrings.xml><?xml version="1.0" encoding="utf-8"?>
<sst xmlns="http://schemas.openxmlformats.org/spreadsheetml/2006/main" count="86" uniqueCount="47">
  <si>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</si>
  <si>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</si>
  <si>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</si>
  <si>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</si>
  <si>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</si>
  <si>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</si>
  <si>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</si>
  <si>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</si>
  <si>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</si>
  <si>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</si>
  <si>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</si>
  <si>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</si>
  <si>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</si>
  <si>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</si>
  <si>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</si>
  <si>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</si>
  <si>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</si>
  <si>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</si>
  <si>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</si>
  <si>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</si>
  <si>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</si>
  <si>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</si>
  <si>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</si>
  <si>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</si>
  <si>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</si>
  <si>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</si>
  <si>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</si>
  <si>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</si>
  <si>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</si>
  <si>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</si>
  <si>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</si>
  <si>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</si>
  <si>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</si>
  <si>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</si>
  <si>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</si>
  <si>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</si>
  <si>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</si>
  <si>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</si>
  <si>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</si>
  <si>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</si>
  <si>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</si>
  <si>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Total Shell shares from April to Dec(275days)</t>
  </si>
  <si>
    <t>Monthly FCF for the Months</t>
  </si>
  <si>
    <t>Production from K2S</t>
  </si>
  <si>
    <t>15kbopd</t>
  </si>
  <si>
    <t>290mmscfd</t>
  </si>
  <si>
    <t>Number of days of NCTL outage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</si>
</sst>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3" fontId="0" fillId="0" borderId="8" xfId="0" applyNumberFormat="1" applyFill="1" applyBorder="1"/>
    <xf numFmtId="43" fontId="0" fillId="0" borderId="13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58"/>
  <sheetViews>
    <sheetView tabSelected="1" topLeftCell="A7" workbookViewId="0">
      <selection activeCell="I21" sqref="I21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61.25</v>
      </c>
      <c r="J4" t="s">
        <v>7</v>
      </c>
      <c r="K4" s="6" t="s">
        <v>8</v>
      </c>
      <c r="L4" s="8">
        <v>1.51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101</v>
      </c>
      <c r="K5" s="6" t="s">
        <v>9</v>
      </c>
      <c r="L5" s="10">
        <v>101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15</v>
      </c>
      <c r="J6" t="s">
        <v>11</v>
      </c>
      <c r="K6" s="6" t="s">
        <v>12</v>
      </c>
      <c r="L6" s="12">
        <v>290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1515000</v>
      </c>
      <c r="K7" s="6" t="s">
        <v>15</v>
      </c>
      <c r="L7" s="14">
        <f>L6*L5*1000</f>
        <v>29290000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92793750</v>
      </c>
      <c r="K8" s="6" t="s">
        <v>18</v>
      </c>
      <c r="L8" s="16">
        <f>+L7*L4</f>
        <v>44227900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-18558750</v>
      </c>
      <c r="J9" t="s">
        <v>21</v>
      </c>
      <c r="K9" s="6" t="s">
        <v>22</v>
      </c>
      <c r="L9" s="19">
        <f>-L8*0.07</f>
        <v>-3095953.0000000005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74235000</v>
      </c>
      <c r="K13" s="6" t="s">
        <v>28</v>
      </c>
      <c r="L13" s="22">
        <f>+L8+L9+L10+L11+L12</f>
        <v>41131947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-9464962.5</v>
      </c>
      <c r="J14" t="s">
        <v>30</v>
      </c>
      <c r="K14" s="6" t="s">
        <v>29</v>
      </c>
      <c r="L14" s="17">
        <f>-L13*0.3</f>
        <v>-12339584.1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64770037.5</v>
      </c>
      <c r="K16" s="27" t="s">
        <v>32</v>
      </c>
      <c r="L16" s="15">
        <f t="shared" ref="L16" si="7">+L13+L14</f>
        <v>28792362.899999999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64770037.5</v>
      </c>
      <c r="K18" t="s">
        <v>33</v>
      </c>
      <c r="L18" s="29">
        <f>L16-L12</f>
        <v>28792362.899999999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59">
        <f>I18*0.3</f>
        <v>19431011.25</v>
      </c>
      <c r="K19" t="s">
        <v>36</v>
      </c>
      <c r="L19" s="30">
        <f>L18*0.3</f>
        <v>8637708.8699999992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58">
        <f>(I19+L19)</f>
        <v>28068720.119999997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I20/9</f>
        <v>3118746.6799999997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69"/>
      <c r="J23" s="69"/>
      <c r="K23" s="37"/>
      <c r="M23" s="31">
        <v>31</v>
      </c>
      <c r="O23"/>
      <c r="S23" s="37"/>
    </row>
    <row r="24" spans="1:21" s="31" customFormat="1" ht="21" x14ac:dyDescent="0.4">
      <c r="A24" s="60" t="s">
        <v>37</v>
      </c>
      <c r="B24" s="51"/>
      <c r="C24" s="51"/>
      <c r="D24" s="51"/>
      <c r="E24" s="51"/>
      <c r="F24" s="51"/>
      <c r="G24" s="51"/>
      <c r="H24" s="51"/>
      <c r="I24" s="52"/>
      <c r="J24" s="53"/>
      <c r="K24" s="37"/>
      <c r="L24" s="37"/>
      <c r="M24" s="31">
        <v>31</v>
      </c>
      <c r="O24"/>
      <c r="S24" s="37"/>
      <c r="T24" s="37"/>
    </row>
    <row r="25" spans="1:21" s="41" customFormat="1" x14ac:dyDescent="0.3">
      <c r="A25" s="54"/>
      <c r="B25" s="48"/>
      <c r="C25" s="48"/>
      <c r="D25" s="48"/>
      <c r="E25" s="48"/>
      <c r="F25" s="48"/>
      <c r="G25" s="48"/>
      <c r="H25" s="48"/>
      <c r="I25" s="49" t="s">
        <v>39</v>
      </c>
      <c r="J25" s="57" t="s">
        <v>40</v>
      </c>
      <c r="K25" s="30"/>
      <c r="L25" s="42"/>
      <c r="M25" s="41">
        <v>30</v>
      </c>
      <c r="O25" s="5"/>
      <c r="S25" s="30"/>
      <c r="T25" s="42"/>
    </row>
    <row r="26" spans="1:21" s="31" customFormat="1" x14ac:dyDescent="0.3">
      <c r="A26" s="55" t="s">
        <v>43</v>
      </c>
      <c r="B26" s="47"/>
      <c r="C26" s="47"/>
      <c r="D26" s="47"/>
      <c r="E26" s="47"/>
      <c r="F26" s="47"/>
      <c r="G26" s="47"/>
      <c r="H26" s="47"/>
      <c r="I26" s="66" t="s">
        <v>44</v>
      </c>
      <c r="J26" s="56" t="s">
        <v>45</v>
      </c>
      <c r="K26" s="43"/>
      <c r="M26" s="31">
        <v>31</v>
      </c>
      <c r="O26"/>
      <c r="S26" s="38"/>
    </row>
    <row r="27" spans="1:21" s="31" customFormat="1" x14ac:dyDescent="0.3">
      <c r="A27" s="55" t="s">
        <v>46</v>
      </c>
      <c r="B27" s="47"/>
      <c r="C27" s="47"/>
      <c r="D27" s="47"/>
      <c r="E27" s="47"/>
      <c r="F27" s="47"/>
      <c r="G27" s="47"/>
      <c r="H27" s="47"/>
      <c r="I27" s="50">
        <v>101</v>
      </c>
      <c r="J27" s="56">
        <v>101</v>
      </c>
      <c r="K27" s="43"/>
      <c r="M27" s="31">
        <v>30</v>
      </c>
      <c r="O27"/>
      <c r="S27"/>
    </row>
    <row r="28" spans="1:21" s="31" customFormat="1" x14ac:dyDescent="0.3">
      <c r="A28" s="55" t="s">
        <v>41</v>
      </c>
      <c r="B28" s="47"/>
      <c r="C28" s="47"/>
      <c r="D28" s="47"/>
      <c r="E28" s="47"/>
      <c r="F28" s="47"/>
      <c r="G28" s="47"/>
      <c r="H28" s="47"/>
      <c r="I28" s="67">
        <f>I19</f>
        <v>19431011.25</v>
      </c>
      <c r="J28" s="68">
        <f>L19</f>
        <v>8637708.8699999992</v>
      </c>
      <c r="K28" s="44"/>
      <c r="L28" s="39"/>
      <c r="M28" s="40"/>
      <c r="O28"/>
      <c r="S28" s="33"/>
      <c r="T28" s="39"/>
      <c r="U28" s="40"/>
    </row>
    <row r="29" spans="1:21" s="64" customFormat="1" ht="16.2" thickBot="1" x14ac:dyDescent="0.35">
      <c r="A29" s="61" t="s">
        <v>42</v>
      </c>
      <c r="B29" s="62"/>
      <c r="C29" s="62"/>
      <c r="D29" s="62"/>
      <c r="E29" s="62"/>
      <c r="F29" s="62"/>
      <c r="G29" s="62"/>
      <c r="H29" s="62"/>
      <c r="I29" s="70">
        <f>I21</f>
        <v>3118746.6799999997</v>
      </c>
      <c r="J29" s="71"/>
      <c r="K29" s="63"/>
      <c r="O29" s="65"/>
      <c r="S29" s="65"/>
    </row>
    <row r="30" spans="1:21" s="31" customFormat="1" x14ac:dyDescent="0.3">
      <c r="I30" s="45"/>
      <c r="J30" s="46"/>
      <c r="K30" s="46"/>
      <c r="O30"/>
      <c r="S30"/>
    </row>
    <row r="31" spans="1:21" s="31" customFormat="1" x14ac:dyDescent="0.3">
      <c r="J31"/>
      <c r="K31"/>
      <c r="O31"/>
      <c r="S31"/>
    </row>
    <row r="32" spans="1:21" s="31" customFormat="1" x14ac:dyDescent="0.3">
      <c r="J32"/>
      <c r="K32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x14ac:dyDescent="0.3">
      <c r="A41" s="31"/>
      <c r="B41" s="31"/>
      <c r="C41" s="31"/>
      <c r="D41" s="31"/>
      <c r="E41" s="31"/>
      <c r="F41" s="31"/>
      <c r="G41" s="31"/>
      <c r="H41" s="31"/>
      <c r="I41" s="31"/>
    </row>
    <row r="42" spans="1:19" s="31" customFormat="1" x14ac:dyDescent="0.3">
      <c r="J42"/>
      <c r="K42"/>
      <c r="O42"/>
      <c r="S42"/>
    </row>
    <row r="43" spans="1:19" x14ac:dyDescent="0.3">
      <c r="A43" s="31"/>
      <c r="B43" s="31"/>
      <c r="C43" s="31"/>
      <c r="D43" s="31"/>
      <c r="E43" s="31"/>
      <c r="F43" s="31"/>
      <c r="G43" s="31"/>
      <c r="H43" s="31"/>
      <c r="I43" s="31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</sheetData>
  <mergeCells count="2">
    <mergeCell ref="I23:J23"/>
    <mergeCell ref="I29:J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2020-03-06T11:06:29Z</dcterms:modified>
</cp:coreProperties>
</file>