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0B971BAC-EC42-4C35-9FDA-C46DAB5BAD84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28680" yWindow="-120" windowWidth="15600" windowHeight="1116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5" l="1"/>
  <c r="E25" i="5"/>
  <c r="F28" i="5" s="1"/>
  <c r="E27" i="5"/>
  <c r="E26" i="5"/>
  <c r="E19" i="5"/>
  <c r="E21" i="5"/>
  <c r="F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<sst xmlns="http://schemas.openxmlformats.org/spreadsheetml/2006/main" count="302" uniqueCount="132">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</sst>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B1" zoomScaleNormal="100" workbookViewId="0">
      <selection activeCell="F26" sqref="F26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121</v>
      </c>
      <c r="D16" s="125" t="s">
        <v>119</v>
      </c>
      <c r="E16" s="126"/>
      <c r="F16" s="127"/>
    </row>
    <row r="17" spans="3:10" x14ac:dyDescent="0.35">
      <c r="C17" s="128" t="s">
        <v>118</v>
      </c>
      <c r="D17" s="115" t="s">
        <v>109</v>
      </c>
      <c r="E17" s="115"/>
      <c r="F17" s="116"/>
    </row>
    <row r="18" spans="3:10" ht="9" customHeight="1" x14ac:dyDescent="0.35">
      <c r="C18" s="85"/>
      <c r="D18" s="144"/>
      <c r="E18" s="145"/>
      <c r="F18" s="146"/>
    </row>
    <row r="19" spans="3:10" ht="15" thickBot="1" x14ac:dyDescent="0.4">
      <c r="C19" s="85" t="s">
        <v>114</v>
      </c>
      <c r="D19" s="137" t="s">
        <v>110</v>
      </c>
      <c r="E19" s="131">
        <f>IF(D19=$K$4,(VLOOKUP(D21,$C$5:$F$14,2,FALSE)),(VLOOKUP(D21,$C$5:$F$14,4,FALSE)))</f>
        <v>0.97</v>
      </c>
      <c r="F19" s="135">
        <v>0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40" t="s">
        <v>57</v>
      </c>
      <c r="I20" s="141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0</v>
      </c>
      <c r="H21" s="142"/>
      <c r="I21" s="143"/>
      <c r="J21" s="123" t="s">
        <v>59</v>
      </c>
    </row>
    <row r="22" spans="3:10" ht="27" thickBot="1" x14ac:dyDescent="0.4">
      <c r="C22" s="86" t="s">
        <v>127</v>
      </c>
    </row>
    <row r="23" spans="3:10" ht="13.5" customHeight="1" thickBot="1" x14ac:dyDescent="0.4">
      <c r="C23" s="85" t="s">
        <v>123</v>
      </c>
      <c r="D23" s="126" t="s">
        <v>120</v>
      </c>
      <c r="E23" s="126"/>
      <c r="F23" s="127"/>
    </row>
    <row r="24" spans="3:10" x14ac:dyDescent="0.35">
      <c r="C24" s="85" t="s">
        <v>125</v>
      </c>
      <c r="D24" s="115" t="s">
        <v>108</v>
      </c>
      <c r="E24" s="115"/>
      <c r="F24" s="116"/>
    </row>
    <row r="25" spans="3:10" x14ac:dyDescent="0.3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2</v>
      </c>
    </row>
    <row r="26" spans="3:10" x14ac:dyDescent="0.35">
      <c r="C26" s="85" t="s">
        <v>128</v>
      </c>
      <c r="D26" s="139" t="s">
        <v>124</v>
      </c>
      <c r="E26" s="117">
        <f>(VLOOKUP(D28,$C$5:$F$14,3,FALSE))</f>
        <v>0.3</v>
      </c>
      <c r="F26" s="136">
        <v>184</v>
      </c>
    </row>
    <row r="27" spans="3:10" x14ac:dyDescent="0.35">
      <c r="C27" s="85" t="s">
        <v>129</v>
      </c>
      <c r="D27" s="132" t="s">
        <v>112</v>
      </c>
      <c r="E27" s="117">
        <f>(VLOOKUP(D28,$C$5:$F$14,4,FALSE))</f>
        <v>0.87</v>
      </c>
      <c r="F27" s="136">
        <v>0</v>
      </c>
    </row>
    <row r="28" spans="3:10" ht="27" thickBot="1" x14ac:dyDescent="0.4">
      <c r="C28" s="86" t="s">
        <v>131</v>
      </c>
      <c r="D28" s="138" t="s">
        <v>99</v>
      </c>
      <c r="E28" s="118">
        <f>VLOOKUP(D28,$O$4:$S$14,2,FALSE)</f>
        <v>0.3</v>
      </c>
      <c r="F28" s="123">
        <f>(((F26/366)*F25*E28*E25)*1000)-(F27*E27*E26)</f>
        <v>4720.6557377049176</v>
      </c>
    </row>
    <row r="29" spans="3:10" ht="13.5" customHeight="1" x14ac:dyDescent="0.35">
      <c r="C29" s="85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8" ht="15" thickBot="1" x14ac:dyDescent="0.4">
      <c r="C33" s="90"/>
      <c r="D33" s="107"/>
      <c r="E33" s="89"/>
      <c r="F33" s="89"/>
      <c r="G33" s="110"/>
      <c r="H33" s="90"/>
    </row>
    <row r="34" spans="3:8" ht="26.5" x14ac:dyDescent="0.35">
      <c r="C34" s="129" t="s">
        <v>117</v>
      </c>
      <c r="D34" s="90"/>
      <c r="E34" s="90"/>
      <c r="F34" s="90"/>
      <c r="G34" s="90"/>
      <c r="H34" s="90"/>
    </row>
    <row r="35" spans="3:8" ht="15" thickBot="1" x14ac:dyDescent="0.4">
      <c r="C35" s="130" t="s">
        <v>116</v>
      </c>
      <c r="D35" s="96"/>
      <c r="E35" s="89"/>
      <c r="F35" s="89"/>
      <c r="G35" s="109"/>
      <c r="H35" s="90"/>
    </row>
    <row r="36" spans="3:8" x14ac:dyDescent="0.35">
      <c r="C36" s="90"/>
      <c r="D36" s="89"/>
      <c r="E36" s="89"/>
      <c r="F36" s="89"/>
      <c r="G36" s="105"/>
      <c r="H36" s="90"/>
    </row>
    <row r="37" spans="3:8" x14ac:dyDescent="0.35">
      <c r="C37" s="90"/>
      <c r="D37" s="119"/>
      <c r="E37" s="89"/>
      <c r="F37" s="89"/>
      <c r="G37" s="105"/>
      <c r="H37" s="90"/>
    </row>
    <row r="38" spans="3:8" x14ac:dyDescent="0.35">
      <c r="C38" s="90"/>
      <c r="D38" s="107"/>
      <c r="E38" s="89"/>
      <c r="F38" s="89"/>
      <c r="G38" s="110"/>
      <c r="H38" s="90"/>
    </row>
    <row r="39" spans="3:8" x14ac:dyDescent="0.35">
      <c r="C39" s="90"/>
      <c r="D39" s="90"/>
      <c r="E39" s="90"/>
      <c r="F39" s="90"/>
      <c r="G39" s="90"/>
      <c r="H39" s="90"/>
    </row>
    <row r="40" spans="3:8" x14ac:dyDescent="0.35">
      <c r="C40" s="90"/>
      <c r="D40" s="90"/>
      <c r="E40" s="90"/>
      <c r="F40" s="90"/>
      <c r="G40" s="9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Godwin, Kelechi N SPDC-UPC/G/UC</cp:lastModifiedBy>
  <dcterms:created xsi:type="dcterms:W3CDTF">2019-03-08T09:08:42Z</dcterms:created>
  <dcterms:modified xsi:type="dcterms:W3CDTF">2020-05-20T19:37:51Z</dcterms:modified>
</cp:coreProperties>
</file>