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bookViews>
    <workbookView xWindow="0" yWindow="60" windowWidth="16815" windowHeight="7035"/>
  </bookViews>
  <sheets>
    <sheet name="FCF" sheetId="7" r:id="rId1"/>
    <sheet name="Benefits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6" i="7" l="1"/>
  <c r="L35" i="7"/>
  <c r="L8" i="7" l="1"/>
  <c r="L9" i="7"/>
  <c r="I14" i="7" l="1"/>
  <c r="L14" i="7"/>
  <c r="J45" i="7" l="1"/>
  <c r="I10" i="7" l="1"/>
  <c r="I5" i="7" l="1"/>
  <c r="P14" i="7" l="1"/>
  <c r="P10" i="7"/>
  <c r="L10" i="7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I24" i="7" l="1"/>
  <c r="I25" i="7" s="1"/>
  <c r="G16" i="7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L40" i="7" s="1"/>
  <c r="F16" i="7"/>
  <c r="F18" i="7" s="1"/>
  <c r="L25" i="7" l="1"/>
  <c r="I32" i="7" l="1"/>
</calcChain>
</file>

<file path=xl/sharedStrings.xml><?xml version="1.0" encoding="utf-8"?>
<sst xmlns="http://schemas.openxmlformats.org/spreadsheetml/2006/main" count="68" uniqueCount="35">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</sst>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7" formatCode="#,##0_ ;[Red]\-#,##0\ "/>
    <numFmt numFmtId="168" formatCode="#,##0.000_);\(#,##0.000\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Wingdings"/>
      <charset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  <xf numFmtId="0" fontId="5" fillId="0" borderId="0" xfId="0" applyFont="1" applyAlignment="1">
      <alignment horizontal="left" vertical="center" indent="4"/>
    </xf>
    <xf numFmtId="0" fontId="6" fillId="0" borderId="0" xfId="0" applyFont="1" applyAlignment="1">
      <alignment horizontal="left" vertical="center" indent="4"/>
    </xf>
    <xf numFmtId="165" fontId="0" fillId="0" borderId="0" xfId="0" applyNumberFormat="1"/>
  </cellXfs>
  <cellStyles count="4">
    <cellStyle name="Comma 10 6" xfId="2"/>
    <cellStyle name="Comma 2" xfId="3"/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"/>
  <sheetViews>
    <sheetView tabSelected="1" topLeftCell="A14" zoomScale="85" zoomScaleNormal="85" workbookViewId="0">
      <selection activeCell="L37" sqref="L37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 x14ac:dyDescent="0.3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1"/>
      <c r="O2" s="3" t="s">
        <v>2</v>
      </c>
      <c r="P2" s="4">
        <v>2018</v>
      </c>
      <c r="Q2" s="12"/>
    </row>
    <row r="3" spans="1:18" x14ac:dyDescent="0.25">
      <c r="A3" s="1" t="s">
        <v>3</v>
      </c>
      <c r="K3" s="1" t="s">
        <v>3</v>
      </c>
      <c r="M3" s="5"/>
      <c r="O3" s="1" t="s">
        <v>3</v>
      </c>
    </row>
    <row r="4" spans="1:18" x14ac:dyDescent="0.25">
      <c r="A4" s="1" t="s">
        <v>31</v>
      </c>
      <c r="I4" s="30">
        <v>0</v>
      </c>
      <c r="K4" s="1"/>
      <c r="L4" s="30"/>
      <c r="M4" s="5"/>
      <c r="O4" s="1"/>
    </row>
    <row r="5" spans="1:18" x14ac:dyDescent="0.25">
      <c r="A5" s="1" t="s">
        <v>32</v>
      </c>
      <c r="I5" s="30">
        <f>I4*0.2</f>
        <v>0</v>
      </c>
      <c r="K5" s="1"/>
      <c r="L5" s="30"/>
      <c r="M5" s="5"/>
      <c r="O5" s="1"/>
    </row>
    <row r="6" spans="1:18" x14ac:dyDescent="0.25">
      <c r="A6" s="6" t="s">
        <v>4</v>
      </c>
      <c r="B6" s="7"/>
      <c r="C6" s="7"/>
      <c r="D6" s="7"/>
      <c r="E6" s="7"/>
      <c r="F6" s="7"/>
      <c r="G6" s="7"/>
      <c r="H6" s="7"/>
      <c r="I6" s="7">
        <v>51.24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8">
        <v>1.36</v>
      </c>
      <c r="Q6" t="s">
        <v>5</v>
      </c>
      <c r="R6" s="5"/>
    </row>
    <row r="7" spans="1:18" x14ac:dyDescent="0.25">
      <c r="A7" s="6" t="s">
        <v>7</v>
      </c>
      <c r="B7" s="9">
        <v>366</v>
      </c>
      <c r="C7" s="9">
        <v>365</v>
      </c>
      <c r="D7" s="9">
        <v>365</v>
      </c>
      <c r="E7" s="9">
        <v>365</v>
      </c>
      <c r="F7" s="9">
        <v>366</v>
      </c>
      <c r="G7" s="9">
        <v>365</v>
      </c>
      <c r="H7" s="9">
        <v>365</v>
      </c>
      <c r="I7" s="9">
        <v>151</v>
      </c>
      <c r="K7" s="6" t="s">
        <v>7</v>
      </c>
      <c r="L7" s="9">
        <v>151</v>
      </c>
      <c r="O7" s="6" t="s">
        <v>7</v>
      </c>
      <c r="P7" s="9">
        <v>151</v>
      </c>
    </row>
    <row r="8" spans="1:18" x14ac:dyDescent="0.25">
      <c r="A8" s="6" t="s">
        <v>8</v>
      </c>
      <c r="B8" s="10"/>
      <c r="C8" s="10"/>
      <c r="D8" s="10"/>
      <c r="E8" s="10"/>
      <c r="F8" s="10"/>
      <c r="G8" s="10"/>
      <c r="H8" s="10"/>
      <c r="I8" s="11"/>
      <c r="J8" t="s">
        <v>9</v>
      </c>
      <c r="K8" s="6" t="s">
        <v>8</v>
      </c>
      <c r="L8" s="11">
        <f>(15768.4264943842-345.253937425173-5005.29105328524)/5.8/151</f>
        <v>11.895274610269224</v>
      </c>
      <c r="M8" t="s">
        <v>9</v>
      </c>
      <c r="O8" s="6" t="s">
        <v>8</v>
      </c>
      <c r="P8" s="8"/>
      <c r="Q8" t="s">
        <v>9</v>
      </c>
    </row>
    <row r="9" spans="1:18" x14ac:dyDescent="0.25">
      <c r="A9" s="6" t="s">
        <v>10</v>
      </c>
      <c r="B9" s="13">
        <f t="shared" ref="B9:H9" si="0">B8*B7*1000</f>
        <v>0</v>
      </c>
      <c r="C9" s="13">
        <f t="shared" si="0"/>
        <v>0</v>
      </c>
      <c r="D9" s="13">
        <f t="shared" si="0"/>
        <v>0</v>
      </c>
      <c r="E9" s="13">
        <f t="shared" si="0"/>
        <v>0</v>
      </c>
      <c r="F9" s="13">
        <f t="shared" si="0"/>
        <v>0</v>
      </c>
      <c r="G9" s="13">
        <f t="shared" si="0"/>
        <v>0</v>
      </c>
      <c r="H9" s="13">
        <f t="shared" si="0"/>
        <v>0</v>
      </c>
      <c r="I9" s="13"/>
      <c r="K9" s="6" t="s">
        <v>11</v>
      </c>
      <c r="L9" s="13">
        <f>(15768426.4943842-345253.937425173-5005291.05328524)/5.8</f>
        <v>1796186.4661506526</v>
      </c>
      <c r="O9" s="6" t="s">
        <v>11</v>
      </c>
      <c r="P9" s="13"/>
    </row>
    <row r="10" spans="1:18" ht="15.75" thickBot="1" x14ac:dyDescent="0.3">
      <c r="A10" s="6" t="s">
        <v>12</v>
      </c>
      <c r="B10" s="14">
        <f t="shared" ref="B10:I10" si="1">+B9*B6</f>
        <v>0</v>
      </c>
      <c r="C10" s="14">
        <f t="shared" si="1"/>
        <v>0</v>
      </c>
      <c r="D10" s="14">
        <f t="shared" si="1"/>
        <v>0</v>
      </c>
      <c r="E10" s="14">
        <f t="shared" si="1"/>
        <v>0</v>
      </c>
      <c r="F10" s="14">
        <f t="shared" si="1"/>
        <v>0</v>
      </c>
      <c r="G10" s="14">
        <f t="shared" si="1"/>
        <v>0</v>
      </c>
      <c r="H10" s="14">
        <f t="shared" si="1"/>
        <v>0</v>
      </c>
      <c r="I10" s="15">
        <f t="shared" si="1"/>
        <v>0</v>
      </c>
      <c r="K10" s="6" t="s">
        <v>12</v>
      </c>
      <c r="L10" s="15">
        <f>+L9*L6*5.8</f>
        <v>14168318.844996348</v>
      </c>
      <c r="O10" s="6" t="s">
        <v>12</v>
      </c>
      <c r="P10" s="15">
        <f>+P9*P6*5.8</f>
        <v>0</v>
      </c>
    </row>
    <row r="11" spans="1:18" ht="15.75" thickTop="1" x14ac:dyDescent="0.25">
      <c r="A11" s="6" t="s">
        <v>13</v>
      </c>
      <c r="B11" s="16">
        <f t="shared" ref="B11:I11" si="2">-B10*0.2</f>
        <v>0</v>
      </c>
      <c r="C11" s="16">
        <f t="shared" si="2"/>
        <v>0</v>
      </c>
      <c r="D11" s="16">
        <f t="shared" si="2"/>
        <v>0</v>
      </c>
      <c r="E11" s="16">
        <f t="shared" si="2"/>
        <v>0</v>
      </c>
      <c r="F11" s="16">
        <f t="shared" si="2"/>
        <v>0</v>
      </c>
      <c r="G11" s="16">
        <f t="shared" si="2"/>
        <v>0</v>
      </c>
      <c r="H11" s="17">
        <f t="shared" si="2"/>
        <v>0</v>
      </c>
      <c r="I11" s="18">
        <f t="shared" si="2"/>
        <v>0</v>
      </c>
      <c r="J11" t="s">
        <v>14</v>
      </c>
      <c r="K11" s="6" t="s">
        <v>15</v>
      </c>
      <c r="L11" s="18">
        <f>-L10*0.07</f>
        <v>-991782.31914974446</v>
      </c>
      <c r="M11" t="s">
        <v>16</v>
      </c>
      <c r="O11" s="6" t="s">
        <v>15</v>
      </c>
      <c r="P11" s="18">
        <f>-P10*0.07</f>
        <v>0</v>
      </c>
      <c r="Q11" t="s">
        <v>16</v>
      </c>
    </row>
    <row r="12" spans="1:18" x14ac:dyDescent="0.25">
      <c r="A12" s="6" t="s">
        <v>17</v>
      </c>
      <c r="B12" s="16"/>
      <c r="C12" s="16"/>
      <c r="D12" s="16"/>
      <c r="E12" s="16"/>
      <c r="F12" s="16"/>
      <c r="G12" s="16"/>
      <c r="H12" s="17"/>
      <c r="I12" s="16"/>
      <c r="K12" s="6" t="s">
        <v>17</v>
      </c>
      <c r="L12" s="16"/>
      <c r="O12" s="6" t="s">
        <v>17</v>
      </c>
      <c r="P12" s="16">
        <v>0</v>
      </c>
    </row>
    <row r="13" spans="1:18" x14ac:dyDescent="0.25">
      <c r="A13" s="6" t="s">
        <v>18</v>
      </c>
      <c r="B13" s="16"/>
      <c r="C13" s="16"/>
      <c r="D13" s="16"/>
      <c r="E13" s="16"/>
      <c r="F13" s="16"/>
      <c r="G13" s="16"/>
      <c r="H13" s="17"/>
      <c r="I13" s="16"/>
      <c r="K13" s="6" t="s">
        <v>18</v>
      </c>
      <c r="L13" s="16"/>
      <c r="O13" s="6" t="s">
        <v>18</v>
      </c>
      <c r="P13" s="16"/>
    </row>
    <row r="14" spans="1:18" x14ac:dyDescent="0.25">
      <c r="A14" s="6" t="s">
        <v>19</v>
      </c>
      <c r="B14" s="16"/>
      <c r="C14" s="16"/>
      <c r="D14" s="16"/>
      <c r="E14" s="16"/>
      <c r="F14" s="16"/>
      <c r="G14" s="16"/>
      <c r="H14" s="17"/>
      <c r="I14" s="16">
        <f>-I8*I7*4196.3</f>
        <v>0</v>
      </c>
      <c r="J14" t="s">
        <v>20</v>
      </c>
      <c r="K14" s="6" t="s">
        <v>19</v>
      </c>
      <c r="L14" s="16">
        <f>-L8*L7*4196.3</f>
        <v>-7537337.2679079855</v>
      </c>
      <c r="O14" s="6" t="s">
        <v>19</v>
      </c>
      <c r="P14" s="16">
        <f>-P8*P7*2706</f>
        <v>0</v>
      </c>
    </row>
    <row r="15" spans="1:18" x14ac:dyDescent="0.25">
      <c r="A15" s="6" t="s">
        <v>21</v>
      </c>
      <c r="B15" s="19">
        <f t="shared" ref="B15:H15" si="3">+B10+B11</f>
        <v>0</v>
      </c>
      <c r="C15" s="19">
        <f t="shared" si="3"/>
        <v>0</v>
      </c>
      <c r="D15" s="19">
        <f t="shared" si="3"/>
        <v>0</v>
      </c>
      <c r="E15" s="19">
        <f t="shared" si="3"/>
        <v>0</v>
      </c>
      <c r="F15" s="19">
        <f t="shared" si="3"/>
        <v>0</v>
      </c>
      <c r="G15" s="19">
        <f t="shared" si="3"/>
        <v>0</v>
      </c>
      <c r="H15" s="20">
        <f t="shared" si="3"/>
        <v>0</v>
      </c>
      <c r="I15" s="19">
        <f>+I10+I11+I12+I13+I14</f>
        <v>0</v>
      </c>
      <c r="K15" s="6" t="s">
        <v>21</v>
      </c>
      <c r="L15" s="19">
        <f>+L10+L11+L12+L13+L14</f>
        <v>5639199.2579386188</v>
      </c>
      <c r="O15" s="6" t="s">
        <v>21</v>
      </c>
      <c r="P15" s="19">
        <f>+P10+P11+P12+P13+P14</f>
        <v>0</v>
      </c>
    </row>
    <row r="16" spans="1:18" x14ac:dyDescent="0.25">
      <c r="A16" s="6" t="s">
        <v>22</v>
      </c>
      <c r="B16" s="16">
        <f t="shared" ref="B16:I16" si="4">-B15*0.85</f>
        <v>0</v>
      </c>
      <c r="C16" s="16">
        <f t="shared" si="4"/>
        <v>0</v>
      </c>
      <c r="D16" s="16">
        <f t="shared" si="4"/>
        <v>0</v>
      </c>
      <c r="E16" s="16">
        <f t="shared" si="4"/>
        <v>0</v>
      </c>
      <c r="F16" s="16">
        <f t="shared" si="4"/>
        <v>0</v>
      </c>
      <c r="G16" s="16">
        <f t="shared" si="4"/>
        <v>0</v>
      </c>
      <c r="H16" s="17">
        <f t="shared" si="4"/>
        <v>0</v>
      </c>
      <c r="I16" s="16">
        <f t="shared" si="4"/>
        <v>0</v>
      </c>
      <c r="J16" t="s">
        <v>23</v>
      </c>
      <c r="K16" s="6" t="s">
        <v>24</v>
      </c>
      <c r="L16" s="16">
        <f>-L15*0.3</f>
        <v>-1691759.7773815857</v>
      </c>
      <c r="O16" s="6" t="s">
        <v>24</v>
      </c>
      <c r="P16" s="16">
        <f>-P15*0.3</f>
        <v>0</v>
      </c>
    </row>
    <row r="17" spans="1:17" x14ac:dyDescent="0.25">
      <c r="A17" s="21"/>
      <c r="B17" s="22"/>
      <c r="C17" s="22"/>
      <c r="D17" s="22"/>
      <c r="E17" s="22"/>
      <c r="F17" s="22"/>
      <c r="G17" s="22"/>
      <c r="H17" s="22"/>
      <c r="I17" s="23"/>
      <c r="K17" s="21"/>
      <c r="L17" s="23"/>
      <c r="O17" s="21"/>
      <c r="P17" s="23"/>
    </row>
    <row r="18" spans="1:17" ht="15.75" thickBot="1" x14ac:dyDescent="0.3">
      <c r="A18" s="24" t="s">
        <v>25</v>
      </c>
      <c r="B18" s="25">
        <f t="shared" ref="B18:I18" si="5">+B15+B16</f>
        <v>0</v>
      </c>
      <c r="C18" s="25">
        <f t="shared" si="5"/>
        <v>0</v>
      </c>
      <c r="D18" s="25">
        <f t="shared" si="5"/>
        <v>0</v>
      </c>
      <c r="E18" s="25">
        <f t="shared" si="5"/>
        <v>0</v>
      </c>
      <c r="F18" s="25">
        <f t="shared" si="5"/>
        <v>0</v>
      </c>
      <c r="G18" s="25">
        <f t="shared" si="5"/>
        <v>0</v>
      </c>
      <c r="H18" s="25">
        <f t="shared" si="5"/>
        <v>0</v>
      </c>
      <c r="I18" s="14">
        <f t="shared" si="5"/>
        <v>0</v>
      </c>
      <c r="K18" s="24" t="s">
        <v>25</v>
      </c>
      <c r="L18" s="14">
        <f t="shared" ref="L18" si="6">+L15+L16</f>
        <v>3947439.4805570329</v>
      </c>
      <c r="O18" s="24" t="s">
        <v>25</v>
      </c>
      <c r="P18" s="14">
        <f t="shared" ref="P18" si="7">+P15+P16</f>
        <v>0</v>
      </c>
    </row>
    <row r="19" spans="1:17" ht="15.75" thickTop="1" x14ac:dyDescent="0.25"/>
    <row r="20" spans="1:17" ht="15.75" thickBot="1" x14ac:dyDescent="0.3">
      <c r="A20" t="s">
        <v>26</v>
      </c>
      <c r="I20" s="26">
        <f>I18-I14</f>
        <v>0</v>
      </c>
      <c r="J20" t="s">
        <v>27</v>
      </c>
      <c r="K20" t="s">
        <v>26</v>
      </c>
      <c r="L20" s="26">
        <f>L18-L14</f>
        <v>11484776.748465018</v>
      </c>
      <c r="M20" t="s">
        <v>27</v>
      </c>
      <c r="O20" t="s">
        <v>26</v>
      </c>
      <c r="P20" s="26">
        <f>P18-P14</f>
        <v>0</v>
      </c>
      <c r="Q20" t="s">
        <v>27</v>
      </c>
    </row>
    <row r="21" spans="1:17" ht="15.75" thickTop="1" x14ac:dyDescent="0.25"/>
    <row r="22" spans="1:17" x14ac:dyDescent="0.25">
      <c r="A22" s="1" t="s">
        <v>31</v>
      </c>
      <c r="I22" s="30">
        <v>0</v>
      </c>
    </row>
    <row r="23" spans="1:17" x14ac:dyDescent="0.25">
      <c r="A23" s="1" t="s">
        <v>33</v>
      </c>
      <c r="I23" s="30">
        <v>0</v>
      </c>
    </row>
    <row r="24" spans="1:17" x14ac:dyDescent="0.25">
      <c r="A24" t="s">
        <v>34</v>
      </c>
      <c r="I24" s="27">
        <f>I23+I22+I20</f>
        <v>0</v>
      </c>
    </row>
    <row r="25" spans="1:17" x14ac:dyDescent="0.25">
      <c r="A25" t="s">
        <v>29</v>
      </c>
      <c r="B25" s="28">
        <v>2014</v>
      </c>
      <c r="C25" s="28"/>
      <c r="D25" s="28"/>
      <c r="E25" s="28"/>
      <c r="F25" s="28"/>
      <c r="G25" s="28"/>
      <c r="H25" s="28"/>
      <c r="I25" s="29">
        <f>I24*0.3</f>
        <v>0</v>
      </c>
      <c r="K25" t="s">
        <v>28</v>
      </c>
      <c r="L25" s="29">
        <f>L20*0.3</f>
        <v>3445433.0245395056</v>
      </c>
      <c r="O25" t="s">
        <v>29</v>
      </c>
    </row>
    <row r="26" spans="1:17" hidden="1" x14ac:dyDescent="0.25"/>
    <row r="27" spans="1:17" hidden="1" x14ac:dyDescent="0.25"/>
    <row r="28" spans="1:17" hidden="1" x14ac:dyDescent="0.25"/>
    <row r="29" spans="1:17" hidden="1" x14ac:dyDescent="0.25"/>
    <row r="30" spans="1:17" x14ac:dyDescent="0.25">
      <c r="P30" s="27"/>
    </row>
    <row r="31" spans="1:17" x14ac:dyDescent="0.25">
      <c r="K31" s="29"/>
    </row>
    <row r="32" spans="1:17" x14ac:dyDescent="0.25">
      <c r="A32" t="s">
        <v>30</v>
      </c>
      <c r="I32" s="27">
        <f>I25+L25+P25</f>
        <v>3445433.0245395056</v>
      </c>
    </row>
    <row r="33" spans="9:12" x14ac:dyDescent="0.25">
      <c r="I33" s="27"/>
      <c r="J33" s="27"/>
    </row>
    <row r="34" spans="9:12" x14ac:dyDescent="0.25">
      <c r="I34" s="27"/>
      <c r="L34" s="34"/>
    </row>
    <row r="35" spans="9:12" x14ac:dyDescent="0.25">
      <c r="I35" s="27"/>
      <c r="L35" s="13">
        <f>(15768426.4943842-345253.937425173-5005291.05328524)</f>
        <v>10417881.503673784</v>
      </c>
    </row>
    <row r="36" spans="9:12" x14ac:dyDescent="0.25">
      <c r="L36" s="27">
        <f>L35/30</f>
        <v>347262.71678912616</v>
      </c>
    </row>
    <row r="37" spans="9:12" x14ac:dyDescent="0.25">
      <c r="I37" s="27"/>
    </row>
    <row r="40" spans="9:12" x14ac:dyDescent="0.25">
      <c r="J40">
        <v>31</v>
      </c>
      <c r="L40" s="34">
        <f>L20+I20</f>
        <v>11484776.748465018</v>
      </c>
    </row>
    <row r="41" spans="9:12" x14ac:dyDescent="0.25">
      <c r="J41">
        <v>28</v>
      </c>
    </row>
    <row r="42" spans="9:12" x14ac:dyDescent="0.25">
      <c r="J42">
        <v>31</v>
      </c>
    </row>
    <row r="43" spans="9:12" x14ac:dyDescent="0.25">
      <c r="J43">
        <v>30</v>
      </c>
    </row>
    <row r="44" spans="9:12" x14ac:dyDescent="0.25">
      <c r="J44">
        <v>31</v>
      </c>
    </row>
    <row r="45" spans="9:12" x14ac:dyDescent="0.25">
      <c r="J45">
        <f>SUM(J40:J44)</f>
        <v>151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D6"/>
  <sheetViews>
    <sheetView workbookViewId="0">
      <selection activeCell="A4" sqref="A4"/>
    </sheetView>
  </sheetViews>
  <sheetFormatPr defaultRowHeight="15" x14ac:dyDescent="0.25"/>
  <sheetData>
    <row r="3" spans="4:4" x14ac:dyDescent="0.25">
      <c r="D3" s="32"/>
    </row>
    <row r="4" spans="4:4" x14ac:dyDescent="0.25">
      <c r="D4" s="33"/>
    </row>
    <row r="5" spans="4:4" x14ac:dyDescent="0.25">
      <c r="D5" s="33"/>
    </row>
    <row r="6" spans="4:4" x14ac:dyDescent="0.25">
      <c r="D6" s="33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Benefits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2018-07-05T22:32:17Z</dcterms:modified>
</cp:coreProperties>
</file>