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9C7D4AC-26C4-4408-A376-579FED3FBE4A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October 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48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L6" i="7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L33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<sst xmlns="http://schemas.openxmlformats.org/spreadsheetml/2006/main" count="173" uniqueCount="133">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</sst>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0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310740BA-C5C5-468B-B75D-C768ECB35CD3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1"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October%202018%20Actual%20-%20Incremental%20Production%20ESC%20Well%2010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October Production by Facility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6BE6FD86-4B13-4367-A2FF-F1CD66029F2E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FF097-BE1D-4613-BDDA-66AE29510D23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31">
    <format dxfId="2">
      <pivotArea outline="0" collapsedLevelsAreSubtotals="1" fieldPosition="0"/>
    </format>
    <format dxfId="3">
      <pivotArea field="2" type="button" dataOnly="0" labelOnly="1" outline="0" axis="axisCol" fieldPosition="0"/>
    </format>
    <format dxfId="4">
      <pivotArea field="-2" type="button" dataOnly="0" labelOnly="1" outline="0" axis="axisCol" fieldPosition="1"/>
    </format>
    <format dxfId="5">
      <pivotArea type="topRight" dataOnly="0" labelOnly="1" outline="0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5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7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0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1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2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6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7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8">
      <pivotArea collapsedLevelsAreSubtotals="1" fieldPosition="0">
        <references count="5">
          <reference field="4294967294" count="1" selected="0">
            <x v="0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9">
      <pivotArea collapsedLevelsAreSubtotals="1" fieldPosition="0">
        <references count="5">
          <reference field="4294967294" count="1" selected="0">
            <x v="0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30">
      <pivotArea collapsedLevelsAreSubtotals="1" fieldPosition="0">
        <references count="5">
          <reference field="4294967294" count="1" selected="0">
            <x v="1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0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zoomScale="85" zoomScaleNormal="85" workbookViewId="0">
      <selection activeCell="L33" sqref="L33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Facility'!H13/31/1000</f>
        <v>8.4298791785294841E-2</v>
      </c>
      <c r="J6" t="s">
        <v>9</v>
      </c>
      <c r="K6" s="6" t="s">
        <v>8</v>
      </c>
      <c r="L6" s="12">
        <f>'October Production by Facility'!I14/1000/31/5.8</f>
        <v>25.768133130619372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2613.2625453441401</v>
      </c>
      <c r="K7" s="6" t="s">
        <v>11</v>
      </c>
      <c r="L7" s="31">
        <f>L6*L5*1000</f>
        <v>798812.12704920047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134400.09270704913</v>
      </c>
      <c r="K8" s="6" t="s">
        <v>12</v>
      </c>
      <c r="L8" s="15">
        <f>+L7*L4*5.8</f>
        <v>6301030.0581640936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-26880.018541409827</v>
      </c>
      <c r="J9" t="s">
        <v>14</v>
      </c>
      <c r="K9" s="6" t="s">
        <v>15</v>
      </c>
      <c r="L9" s="18">
        <f>-L8*0.07</f>
        <v>-441072.10407148662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-10965.249640264012</v>
      </c>
      <c r="J12" t="s">
        <v>30</v>
      </c>
      <c r="K12" s="6" t="s">
        <v>19</v>
      </c>
      <c r="L12" s="16">
        <f>-L6*L5*4196</f>
        <v>-3351815.6850984455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96554.824525375298</v>
      </c>
      <c r="K13" s="6" t="s">
        <v>20</v>
      </c>
      <c r="L13" s="19">
        <f>+L8+L9+L10+L11+L12</f>
        <v>2508142.2689941614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-82071.600846568996</v>
      </c>
      <c r="J14" t="s">
        <v>22</v>
      </c>
      <c r="K14" s="6" t="s">
        <v>23</v>
      </c>
      <c r="L14" s="16">
        <f>-L13*0.3</f>
        <v>-752442.68069824844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14483.223678806302</v>
      </c>
      <c r="K16" s="24" t="s">
        <v>24</v>
      </c>
      <c r="L16" s="14">
        <f t="shared" ref="L16" si="7">+L13+L14</f>
        <v>1755699.5882959128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25448.473319070312</v>
      </c>
      <c r="J18" t="s">
        <v>26</v>
      </c>
      <c r="K18" t="s">
        <v>25</v>
      </c>
      <c r="L18" s="26">
        <f>L16-L12</f>
        <v>5107515.2733943583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25448.473319070312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7634.5419957210934</v>
      </c>
      <c r="K23" t="s">
        <v>34</v>
      </c>
      <c r="L23" s="29">
        <f>L18*0.3</f>
        <v>1532254.5820183074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1539889.1240140286</v>
      </c>
    </row>
    <row r="31" spans="1:17">
      <c r="I31" s="27"/>
      <c r="J31" s="27"/>
      <c r="L31" s="27"/>
    </row>
    <row r="32" spans="1:17">
      <c r="I32" s="27"/>
    </row>
    <row r="33" spans="9:12">
      <c r="I33" s="27"/>
      <c r="L33" s="27">
        <f>L6*5.8</f>
        <v>149.45517215759236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8904-84E3-43B5-93DC-97726E553FC2}">
  <sheetPr codeName="Sheet3"/>
  <dimension ref="A3:I99"/>
  <sheetViews>
    <sheetView tabSelected="1" topLeftCell="A58" workbookViewId="0">
      <selection activeCell="H70" sqref="H70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122</v>
      </c>
      <c r="D4" s="33" t="s">
        <v>123</v>
      </c>
      <c r="F4" s="33" t="s">
        <v>124</v>
      </c>
      <c r="H4" s="32"/>
      <c r="I4" s="32"/>
    </row>
    <row r="5" spans="1:9" ht="26">
      <c r="A5" s="32" t="s">
        <v>36</v>
      </c>
      <c r="B5" s="34" t="s">
        <v>130</v>
      </c>
      <c r="C5" s="34" t="s">
        <v>131</v>
      </c>
      <c r="D5" s="34" t="s">
        <v>130</v>
      </c>
      <c r="E5" s="34" t="s">
        <v>131</v>
      </c>
      <c r="F5" s="34" t="s">
        <v>130</v>
      </c>
      <c r="G5" s="34" t="s">
        <v>131</v>
      </c>
      <c r="H5" s="32"/>
      <c r="I5" s="32"/>
    </row>
    <row r="6" spans="1:9">
      <c r="A6" s="35" t="s">
        <v>132</v>
      </c>
      <c r="F6" s="33">
        <v>61211.434737606127</v>
      </c>
      <c r="G6" s="33">
        <v>0</v>
      </c>
      <c r="H6" s="32"/>
      <c r="I6" s="32"/>
    </row>
    <row r="7" spans="1:9">
      <c r="A7" s="36" t="s">
        <v>132</v>
      </c>
      <c r="F7" s="33">
        <v>61211.434737606127</v>
      </c>
      <c r="G7" s="33">
        <v>0</v>
      </c>
      <c r="H7" s="32"/>
      <c r="I7" s="32"/>
    </row>
    <row r="8" spans="1:9">
      <c r="A8" s="37" t="s">
        <v>132</v>
      </c>
      <c r="F8" s="33">
        <v>61211.434737606127</v>
      </c>
      <c r="G8" s="33">
        <v>0</v>
      </c>
      <c r="H8" s="32"/>
      <c r="I8" s="32"/>
    </row>
    <row r="9" spans="1:9">
      <c r="A9" s="35" t="s">
        <v>37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38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39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40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41</v>
      </c>
      <c r="F13" s="38">
        <v>4475.7735453441401</v>
      </c>
      <c r="G13" s="38">
        <v>1862.511</v>
      </c>
      <c r="H13" s="39">
        <f t="shared" si="0"/>
        <v>2613.2625453441401</v>
      </c>
      <c r="I13" s="39">
        <f t="shared" si="1"/>
        <v>0</v>
      </c>
    </row>
    <row r="14" spans="1:9">
      <c r="A14" s="37" t="s">
        <v>42</v>
      </c>
      <c r="D14" s="38">
        <v>8778926.3368853629</v>
      </c>
      <c r="E14" s="38">
        <v>4145816</v>
      </c>
      <c r="H14" s="39">
        <f t="shared" si="0"/>
        <v>0</v>
      </c>
      <c r="I14" s="39">
        <f t="shared" si="1"/>
        <v>4633110.3368853629</v>
      </c>
    </row>
    <row r="15" spans="1:9">
      <c r="A15" s="36" t="s">
        <v>43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44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45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46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47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48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49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50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51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52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53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55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56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57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58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59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60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61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62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63</v>
      </c>
      <c r="F35" s="33">
        <v>198022.83994914772</v>
      </c>
      <c r="G35" s="33">
        <v>114519.26999999995</v>
      </c>
      <c r="H35" s="33">
        <f t="shared" si="0"/>
        <v>83503.569949147772</v>
      </c>
      <c r="I35" s="33">
        <f t="shared" si="1"/>
        <v>0</v>
      </c>
    </row>
    <row r="36" spans="1:9">
      <c r="A36" s="37" t="s">
        <v>64</v>
      </c>
      <c r="D36" s="33">
        <v>9311305.3461733498</v>
      </c>
      <c r="E36" s="33">
        <v>5376857</v>
      </c>
      <c r="H36" s="33">
        <f t="shared" si="0"/>
        <v>0</v>
      </c>
      <c r="I36" s="33">
        <f t="shared" si="1"/>
        <v>3934448.3461733498</v>
      </c>
    </row>
    <row r="37" spans="1:9">
      <c r="A37" s="36" t="s">
        <v>65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66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67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68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69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70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71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72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73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74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75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76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77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78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79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81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82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83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84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85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86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87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88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89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90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91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92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93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94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95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96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97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98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80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99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100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101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102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102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103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104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105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106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107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108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109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110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111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112</v>
      </c>
      <c r="F86" s="33">
        <v>320120</v>
      </c>
      <c r="G86" s="33">
        <v>233175.18</v>
      </c>
      <c r="H86" s="33">
        <f t="shared" si="4"/>
        <v>86944.82</v>
      </c>
      <c r="I86" s="33">
        <f t="shared" si="5"/>
        <v>0</v>
      </c>
    </row>
    <row r="87" spans="1:9">
      <c r="A87" s="37" t="s">
        <v>113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114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115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116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117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119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120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121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2018-11-15T12:45:17Z</dcterms:modified>
</cp:coreProperties>
</file>