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1E77E614-D10B-4F49-AEFE-11632D7A5778}" xr6:coauthVersionLast="41" xr6:coauthVersionMax="41" xr10:uidLastSave="{00000000-0000-0000-0000-000000000000}"/>
  <bookViews>
    <workbookView xWindow="-108" yWindow="-108" windowWidth="23256" windowHeight="12576" xr2:uid="{146E51AF-5607-4B49-87C1-97E0BD283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1" l="1"/>
  <c r="P12" i="1"/>
  <c r="L12" i="1"/>
  <c r="I12" i="1"/>
  <c r="T8" i="1"/>
  <c r="T9" i="1" s="1"/>
  <c r="E8" i="1"/>
  <c r="T7" i="1"/>
  <c r="P7" i="1"/>
  <c r="P8" i="1" s="1"/>
  <c r="L7" i="1"/>
  <c r="L8" i="1" s="1"/>
  <c r="I7" i="1"/>
  <c r="I8" i="1" s="1"/>
  <c r="I9" i="1" s="1"/>
  <c r="H7" i="1"/>
  <c r="H8" i="1" s="1"/>
  <c r="H9" i="1" s="1"/>
  <c r="G7" i="1"/>
  <c r="G8" i="1" s="1"/>
  <c r="F7" i="1"/>
  <c r="F8" i="1" s="1"/>
  <c r="E7" i="1"/>
  <c r="D7" i="1"/>
  <c r="D8" i="1" s="1"/>
  <c r="D9" i="1" s="1"/>
  <c r="C7" i="1"/>
  <c r="C8" i="1" s="1"/>
  <c r="B7" i="1"/>
  <c r="B8" i="1" s="1"/>
  <c r="R4" i="1"/>
  <c r="L2" i="1"/>
  <c r="T2" i="1" s="1"/>
  <c r="B9" i="1" l="1"/>
  <c r="B13" i="1" s="1"/>
  <c r="F9" i="1"/>
  <c r="F13" i="1"/>
  <c r="F14" i="1" s="1"/>
  <c r="E13" i="1"/>
  <c r="E9" i="1"/>
  <c r="L9" i="1"/>
  <c r="L13" i="1" s="1"/>
  <c r="C9" i="1"/>
  <c r="C13" i="1"/>
  <c r="G9" i="1"/>
  <c r="G13" i="1" s="1"/>
  <c r="P9" i="1"/>
  <c r="P13" i="1"/>
  <c r="E14" i="1"/>
  <c r="D13" i="1"/>
  <c r="H13" i="1"/>
  <c r="T13" i="1"/>
  <c r="F16" i="1"/>
  <c r="E16" i="1" l="1"/>
  <c r="B14" i="1"/>
  <c r="B16" i="1"/>
  <c r="I13" i="1"/>
  <c r="I14" i="1" s="1"/>
  <c r="L14" i="1"/>
  <c r="L16" i="1" s="1"/>
  <c r="L18" i="1" s="1"/>
  <c r="L19" i="1" s="1"/>
  <c r="H14" i="1"/>
  <c r="H16" i="1"/>
  <c r="P14" i="1"/>
  <c r="P16" i="1" s="1"/>
  <c r="P18" i="1" s="1"/>
  <c r="C14" i="1"/>
  <c r="C16" i="1" s="1"/>
  <c r="D14" i="1"/>
  <c r="D16" i="1"/>
  <c r="G14" i="1"/>
  <c r="G16" i="1" s="1"/>
  <c r="T14" i="1"/>
  <c r="T16" i="1" s="1"/>
  <c r="T18" i="1" s="1"/>
  <c r="T19" i="1" s="1"/>
  <c r="I16" i="1" l="1"/>
  <c r="I18" i="1" s="1"/>
  <c r="I19" i="1" s="1"/>
  <c r="I20" i="1" s="1"/>
</calcChain>
</file>

<file path=xl/sharedStrings.xml><?xml version="1.0" encoding="utf-8"?>
<sst xmlns="http://schemas.openxmlformats.org/spreadsheetml/2006/main" count="85" uniqueCount="46">
  <si>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</si>
  <si>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</si>
  <si>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</si>
  <si>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</si>
  <si>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</si>
  <si>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</si>
  <si>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</si>
  <si>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</si>
  <si>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</si>
  <si>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</si>
  <si>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</si>
  <si>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</si>
  <si>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</si>
  <si>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</si>
  <si>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</si>
  <si>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</si>
  <si>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</si>
  <si>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</si>
  <si>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</si>
  <si>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</si>
  <si>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</si>
  <si>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</si>
  <si>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</si>
  <si>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</si>
  <si>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</si>
  <si>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</si>
  <si>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</si>
  <si>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</si>
  <si>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</si>
  <si>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</si>
  <si>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Minimun tax rate of 1275%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</si>
  <si>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</si>
  <si>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</si>
  <si>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</si>
  <si>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</si>
  <si>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</si>
  <si>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</si>
  <si>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Analysis of Projects 100% OPEX Savings</t>
  </si>
  <si>
    <t xml:space="preserve">Monthly FCF </t>
  </si>
  <si>
    <t>Oil</t>
  </si>
  <si>
    <t>Gas</t>
  </si>
  <si>
    <t>Expection in initiative(availability)</t>
  </si>
  <si>
    <t>Daily production of Soku Gas Plant</t>
  </si>
  <si>
    <t>Cost of execution</t>
  </si>
  <si>
    <t>Number of days of 4% availability increase(days)</t>
  </si>
  <si>
    <t>Saving to be recorded one-off in Nov.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</si>
</sst>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 applyAlignment="1">
      <alignment horizontal="center" wrapText="1"/>
    </xf>
    <xf numFmtId="9" fontId="5" fillId="3" borderId="0" xfId="3" applyNumberFormat="1" applyFont="1" applyFill="1"/>
    <xf numFmtId="0" fontId="2" fillId="3" borderId="0" xfId="0" applyFont="1" applyFill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4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165" fontId="0" fillId="5" borderId="1" xfId="4" applyNumberFormat="1" applyFont="1" applyFill="1" applyBorder="1"/>
    <xf numFmtId="164" fontId="0" fillId="4" borderId="1" xfId="4" applyFont="1" applyFill="1" applyBorder="1"/>
    <xf numFmtId="165" fontId="1" fillId="6" borderId="1" xfId="3" applyNumberFormat="1" applyFont="1" applyFill="1" applyBorder="1"/>
    <xf numFmtId="165" fontId="4" fillId="6" borderId="3" xfId="0" applyNumberFormat="1" applyFont="1" applyFill="1" applyBorder="1"/>
    <xf numFmtId="165" fontId="4" fillId="6" borderId="2" xfId="0" applyNumberFormat="1" applyFont="1" applyFill="1" applyBorder="1"/>
    <xf numFmtId="167" fontId="0" fillId="6" borderId="1" xfId="0" applyNumberFormat="1" applyFill="1" applyBorder="1"/>
    <xf numFmtId="167" fontId="0" fillId="6" borderId="4" xfId="0" applyNumberFormat="1" applyFill="1" applyBorder="1"/>
    <xf numFmtId="167" fontId="0" fillId="6" borderId="2" xfId="0" applyNumberFormat="1" applyFill="1" applyBorder="1"/>
    <xf numFmtId="167" fontId="0" fillId="5" borderId="1" xfId="0" applyNumberFormat="1" applyFill="1" applyBorder="1"/>
    <xf numFmtId="0" fontId="3" fillId="0" borderId="0" xfId="0" applyFont="1"/>
    <xf numFmtId="165" fontId="4" fillId="6" borderId="1" xfId="0" applyNumberFormat="1" applyFont="1" applyFill="1" applyBorder="1"/>
    <xf numFmtId="165" fontId="4" fillId="6" borderId="4" xfId="0" applyNumberFormat="1" applyFont="1" applyFill="1" applyBorder="1"/>
    <xf numFmtId="0" fontId="0" fillId="0" borderId="0" xfId="0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0" fontId="4" fillId="0" borderId="6" xfId="0" applyFont="1" applyBorder="1"/>
    <xf numFmtId="165" fontId="4" fillId="6" borderId="6" xfId="0" applyNumberFormat="1" applyFont="1" applyFill="1" applyBorder="1"/>
    <xf numFmtId="165" fontId="4" fillId="0" borderId="7" xfId="0" applyNumberFormat="1" applyFont="1" applyBorder="1"/>
    <xf numFmtId="43" fontId="4" fillId="0" borderId="0" xfId="0" applyNumberFormat="1" applyFont="1"/>
    <xf numFmtId="0" fontId="0" fillId="0" borderId="0" xfId="0" applyFill="1"/>
    <xf numFmtId="168" fontId="4" fillId="6" borderId="0" xfId="3" applyNumberFormat="1" applyFont="1" applyFill="1" applyBorder="1"/>
    <xf numFmtId="165" fontId="0" fillId="0" borderId="0" xfId="0" applyNumberFormat="1"/>
    <xf numFmtId="164" fontId="6" fillId="0" borderId="0" xfId="4" applyNumberFormat="1" applyFont="1"/>
    <xf numFmtId="165" fontId="0" fillId="0" borderId="0" xfId="4" applyNumberFormat="1" applyFont="1" applyAlignment="1"/>
    <xf numFmtId="9" fontId="0" fillId="0" borderId="0" xfId="2" applyFont="1" applyFill="1"/>
    <xf numFmtId="164" fontId="0" fillId="0" borderId="0" xfId="4" applyNumberFormat="1" applyFont="1" applyAlignment="1"/>
    <xf numFmtId="43" fontId="0" fillId="0" borderId="0" xfId="0" applyNumberFormat="1"/>
    <xf numFmtId="165" fontId="0" fillId="0" borderId="0" xfId="4" applyNumberFormat="1" applyFont="1" applyFill="1"/>
    <xf numFmtId="169" fontId="0" fillId="0" borderId="0" xfId="0" applyNumberFormat="1" applyFill="1"/>
    <xf numFmtId="0" fontId="4" fillId="0" borderId="0" xfId="0" applyFont="1" applyFill="1"/>
    <xf numFmtId="164" fontId="4" fillId="0" borderId="0" xfId="4" applyNumberFormat="1" applyFont="1" applyAlignment="1"/>
    <xf numFmtId="43" fontId="0" fillId="0" borderId="0" xfId="0" applyNumberFormat="1" applyAlignment="1"/>
    <xf numFmtId="165" fontId="0" fillId="0" borderId="0" xfId="0" applyNumberFormat="1" applyAlignment="1"/>
    <xf numFmtId="0" fontId="0" fillId="0" borderId="0" xfId="0" applyFill="1" applyAlignment="1"/>
    <xf numFmtId="0" fontId="0" fillId="0" borderId="0" xfId="0" applyAlignment="1"/>
    <xf numFmtId="165" fontId="4" fillId="0" borderId="0" xfId="0" applyNumberFormat="1" applyFont="1" applyAlignment="1"/>
    <xf numFmtId="165" fontId="4" fillId="0" borderId="0" xfId="4" applyNumberFormat="1" applyFont="1" applyFill="1"/>
    <xf numFmtId="169" fontId="4" fillId="0" borderId="0" xfId="0" applyNumberFormat="1" applyFont="1" applyFill="1"/>
    <xf numFmtId="165" fontId="4" fillId="0" borderId="0" xfId="0" applyNumberFormat="1" applyFont="1"/>
    <xf numFmtId="0" fontId="0" fillId="0" borderId="8" xfId="0" applyFill="1" applyBorder="1"/>
    <xf numFmtId="0" fontId="4" fillId="0" borderId="8" xfId="0" applyFont="1" applyFill="1" applyBorder="1"/>
    <xf numFmtId="43" fontId="4" fillId="0" borderId="8" xfId="1" applyFont="1" applyFill="1" applyBorder="1" applyAlignment="1">
      <alignment horizontal="center"/>
    </xf>
    <xf numFmtId="43" fontId="0" fillId="0" borderId="8" xfId="0" applyNumberFormat="1" applyFill="1" applyBorder="1" applyAlignment="1"/>
    <xf numFmtId="165" fontId="4" fillId="0" borderId="8" xfId="4" applyNumberFormat="1" applyFont="1" applyFill="1" applyBorder="1" applyAlignment="1"/>
    <xf numFmtId="0" fontId="0" fillId="0" borderId="10" xfId="0" applyFill="1" applyBorder="1"/>
    <xf numFmtId="43" fontId="0" fillId="0" borderId="10" xfId="1" applyFont="1" applyBorder="1" applyAlignment="1"/>
    <xf numFmtId="164" fontId="0" fillId="0" borderId="11" xfId="0" applyNumberFormat="1" applyBorder="1"/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3" fontId="0" fillId="0" borderId="13" xfId="0" applyNumberFormat="1" applyBorder="1" applyAlignment="1"/>
    <xf numFmtId="165" fontId="4" fillId="0" borderId="13" xfId="4" applyNumberFormat="1" applyFont="1" applyFill="1" applyBorder="1" applyAlignment="1"/>
    <xf numFmtId="0" fontId="0" fillId="0" borderId="13" xfId="0" applyFill="1" applyBorder="1"/>
    <xf numFmtId="43" fontId="4" fillId="0" borderId="13" xfId="0" applyNumberFormat="1" applyFont="1" applyBorder="1" applyAlignment="1">
      <alignment horizontal="center"/>
    </xf>
    <xf numFmtId="3" fontId="4" fillId="0" borderId="0" xfId="2" applyNumberFormat="1" applyFont="1" applyFill="1"/>
    <xf numFmtId="168" fontId="4" fillId="0" borderId="0" xfId="0" applyNumberFormat="1" applyFont="1"/>
    <xf numFmtId="0" fontId="7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5" xfId="0" applyFont="1" applyFill="1" applyBorder="1"/>
    <xf numFmtId="43" fontId="8" fillId="0" borderId="0" xfId="0" applyNumberFormat="1" applyFont="1" applyAlignment="1"/>
    <xf numFmtId="0" fontId="8" fillId="0" borderId="0" xfId="0" applyFont="1" applyFill="1"/>
    <xf numFmtId="0" fontId="8" fillId="0" borderId="0" xfId="0" applyFont="1"/>
    <xf numFmtId="9" fontId="0" fillId="0" borderId="8" xfId="0" applyNumberFormat="1" applyFill="1" applyBorder="1" applyAlignment="1"/>
    <xf numFmtId="9" fontId="0" fillId="0" borderId="13" xfId="4" applyNumberFormat="1" applyFont="1" applyBorder="1" applyAlignment="1"/>
    <xf numFmtId="165" fontId="0" fillId="0" borderId="0" xfId="0" applyNumberFormat="1" applyFill="1" applyAlignment="1">
      <alignment horizontal="center" wrapText="1"/>
    </xf>
    <xf numFmtId="37" fontId="8" fillId="0" borderId="16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</cellXfs>
  <cellStyles count="6">
    <cellStyle name="Comma" xfId="1" builtinId="3"/>
    <cellStyle name="Comma 10 23" xfId="5" xr:uid="{98FF54F5-3820-4609-8CD7-DDE7C706784E}"/>
    <cellStyle name="Comma 10 6" xfId="3" xr:uid="{462F018E-AB88-439A-AC0D-91112993060B}"/>
    <cellStyle name="Comma 2" xfId="4" xr:uid="{5865E634-B302-4CD7-9155-1EAE0AB55B7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01B-F89D-4D10-A969-A855E2D9860E}">
  <dimension ref="A1:U59"/>
  <sheetViews>
    <sheetView tabSelected="1" workbookViewId="0">
      <selection activeCell="K25" sqref="K25"/>
    </sheetView>
  </sheetViews>
  <sheetFormatPr defaultRowHeight="14.4" x14ac:dyDescent="0.3"/>
  <cols>
    <col min="1" max="1" width="41.109375" customWidth="1"/>
    <col min="2" max="8" width="15" hidden="1" customWidth="1"/>
    <col min="9" max="9" width="20" customWidth="1"/>
    <col min="10" max="10" width="27.5546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14</v>
      </c>
      <c r="K5" s="6" t="s">
        <v>9</v>
      </c>
      <c r="L5" s="10">
        <v>14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12">
        <v>7</v>
      </c>
      <c r="J6" t="s">
        <v>11</v>
      </c>
      <c r="K6" s="6" t="s">
        <v>12</v>
      </c>
      <c r="L6" s="12">
        <v>250</v>
      </c>
      <c r="M6" t="s">
        <v>13</v>
      </c>
      <c r="O6" s="6" t="s">
        <v>10</v>
      </c>
      <c r="P6" s="13">
        <v>0</v>
      </c>
      <c r="S6" s="6" t="s">
        <v>12</v>
      </c>
      <c r="T6" s="12"/>
      <c r="U6" t="s">
        <v>13</v>
      </c>
    </row>
    <row r="7" spans="1:21" x14ac:dyDescent="0.3">
      <c r="A7" s="6" t="s">
        <v>14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98000</v>
      </c>
      <c r="K7" s="6" t="s">
        <v>15</v>
      </c>
      <c r="L7" s="14">
        <f>L6*L5*1000</f>
        <v>3500000</v>
      </c>
      <c r="O7" s="6" t="s">
        <v>16</v>
      </c>
      <c r="P7" s="14">
        <f t="shared" ref="P7" si="1">P6*P5*1000</f>
        <v>0</v>
      </c>
      <c r="S7" s="6" t="s">
        <v>15</v>
      </c>
      <c r="T7" s="14">
        <f>T6*T5*1000</f>
        <v>0</v>
      </c>
    </row>
    <row r="8" spans="1:21" ht="15" thickBot="1" x14ac:dyDescent="0.35">
      <c r="A8" s="6" t="s">
        <v>17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6492206</v>
      </c>
      <c r="K8" s="6" t="s">
        <v>18</v>
      </c>
      <c r="L8" s="16">
        <f>+L7*L4</f>
        <v>5729500</v>
      </c>
      <c r="O8" s="6" t="s">
        <v>19</v>
      </c>
      <c r="P8" s="16">
        <f>+P7*P4*5.8</f>
        <v>0</v>
      </c>
      <c r="S8" s="6" t="s">
        <v>18</v>
      </c>
      <c r="T8" s="16">
        <f>+T7*T4</f>
        <v>0</v>
      </c>
    </row>
    <row r="9" spans="1:21" ht="15" thickTop="1" x14ac:dyDescent="0.3">
      <c r="A9" s="6" t="s">
        <v>20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-1298441.2000000002</v>
      </c>
      <c r="J9" t="s">
        <v>21</v>
      </c>
      <c r="K9" s="6" t="s">
        <v>22</v>
      </c>
      <c r="L9" s="19">
        <f>-L8*0.07</f>
        <v>-401065.00000000006</v>
      </c>
      <c r="M9" t="s">
        <v>23</v>
      </c>
      <c r="O9" s="6" t="s">
        <v>20</v>
      </c>
      <c r="P9" s="19">
        <f>-P8*0.07</f>
        <v>0</v>
      </c>
      <c r="S9" s="6" t="s">
        <v>22</v>
      </c>
      <c r="T9" s="19">
        <f>-T8*0.07</f>
        <v>0</v>
      </c>
      <c r="U9" t="s">
        <v>23</v>
      </c>
    </row>
    <row r="10" spans="1:21" x14ac:dyDescent="0.3">
      <c r="A10" s="6" t="s">
        <v>24</v>
      </c>
      <c r="B10" s="17"/>
      <c r="C10" s="17"/>
      <c r="D10" s="17"/>
      <c r="E10" s="17"/>
      <c r="F10" s="17"/>
      <c r="G10" s="17"/>
      <c r="H10" s="18"/>
      <c r="I10" s="20">
        <v>-350000</v>
      </c>
      <c r="K10" s="6" t="s">
        <v>24</v>
      </c>
      <c r="L10" s="20">
        <v>0</v>
      </c>
      <c r="O10" s="6" t="s">
        <v>25</v>
      </c>
      <c r="P10" s="17"/>
      <c r="S10" s="6" t="s">
        <v>24</v>
      </c>
      <c r="T10" s="20">
        <v>0</v>
      </c>
    </row>
    <row r="11" spans="1:21" x14ac:dyDescent="0.3">
      <c r="A11" s="6" t="s">
        <v>26</v>
      </c>
      <c r="B11" s="17"/>
      <c r="C11" s="17"/>
      <c r="D11" s="17"/>
      <c r="E11" s="17"/>
      <c r="F11" s="17"/>
      <c r="G11" s="17"/>
      <c r="H11" s="18"/>
      <c r="I11" s="17"/>
      <c r="K11" s="6" t="s">
        <v>26</v>
      </c>
      <c r="L11" s="17"/>
      <c r="O11" s="6" t="s">
        <v>26</v>
      </c>
      <c r="P11" s="17"/>
      <c r="S11" s="6" t="s">
        <v>26</v>
      </c>
      <c r="T11" s="17"/>
    </row>
    <row r="12" spans="1:21" x14ac:dyDescent="0.3">
      <c r="A12" s="6" t="s">
        <v>27</v>
      </c>
      <c r="B12" s="17"/>
      <c r="C12" s="17"/>
      <c r="D12" s="17"/>
      <c r="E12" s="17"/>
      <c r="F12" s="17"/>
      <c r="G12" s="17"/>
      <c r="H12" s="18"/>
      <c r="I12" s="17">
        <f>-I6*I5*2830*0</f>
        <v>0</v>
      </c>
      <c r="J12" s="21"/>
      <c r="K12" s="6" t="s">
        <v>27</v>
      </c>
      <c r="L12" s="17">
        <f>-L6*L5*(2830/5.8)*0</f>
        <v>0</v>
      </c>
      <c r="M12" s="21"/>
      <c r="O12" s="6" t="s">
        <v>27</v>
      </c>
      <c r="P12" s="17">
        <f>-P6*P5*2706</f>
        <v>0</v>
      </c>
      <c r="S12" s="6" t="s">
        <v>27</v>
      </c>
      <c r="T12" s="17">
        <f>-T6*T5*(2830/5.8)*0</f>
        <v>0</v>
      </c>
      <c r="U12" s="21"/>
    </row>
    <row r="13" spans="1:21" x14ac:dyDescent="0.3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4843764.8</v>
      </c>
      <c r="K13" s="6" t="s">
        <v>28</v>
      </c>
      <c r="L13" s="22">
        <f>+L8+L9+L10+L11+L12</f>
        <v>5328435</v>
      </c>
      <c r="O13" s="6" t="s">
        <v>28</v>
      </c>
      <c r="P13" s="22">
        <f>+P8+P9+P10+P11+P12</f>
        <v>0</v>
      </c>
      <c r="S13" s="6" t="s">
        <v>28</v>
      </c>
      <c r="T13" s="22">
        <f>+T8+T9+T10+T11+T12</f>
        <v>0</v>
      </c>
    </row>
    <row r="14" spans="1:21" x14ac:dyDescent="0.3">
      <c r="A14" s="6" t="s">
        <v>29</v>
      </c>
      <c r="B14" s="17">
        <f t="shared" ref="B14:H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>-I13*0.1275</f>
        <v>-617580.01199999999</v>
      </c>
      <c r="J14" t="s">
        <v>30</v>
      </c>
      <c r="K14" s="6" t="s">
        <v>29</v>
      </c>
      <c r="L14" s="17">
        <f>-L13*0.3</f>
        <v>-1598530.5</v>
      </c>
      <c r="M14" t="s">
        <v>31</v>
      </c>
      <c r="O14" s="6" t="s">
        <v>29</v>
      </c>
      <c r="P14" s="17">
        <f>-P13*0.3</f>
        <v>0</v>
      </c>
      <c r="S14" s="6" t="s">
        <v>29</v>
      </c>
      <c r="T14" s="17">
        <f>-T13*0.3</f>
        <v>0</v>
      </c>
      <c r="U14" t="s">
        <v>31</v>
      </c>
    </row>
    <row r="15" spans="1:21" x14ac:dyDescent="0.3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S15" s="24"/>
      <c r="T15" s="26"/>
    </row>
    <row r="16" spans="1:21" ht="15" thickBot="1" x14ac:dyDescent="0.35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5">
        <f t="shared" si="6"/>
        <v>4226184.7879999997</v>
      </c>
      <c r="K16" s="27" t="s">
        <v>32</v>
      </c>
      <c r="L16" s="15">
        <f t="shared" ref="L16" si="7">+L13+L14</f>
        <v>3729904.5</v>
      </c>
      <c r="O16" s="27" t="s">
        <v>32</v>
      </c>
      <c r="P16" s="15">
        <f t="shared" ref="P16" si="8">+P13+P14</f>
        <v>0</v>
      </c>
      <c r="S16" s="27" t="s">
        <v>32</v>
      </c>
      <c r="T16" s="15">
        <f t="shared" ref="T16" si="9">+T13+T14</f>
        <v>0</v>
      </c>
    </row>
    <row r="17" spans="1:21" ht="15" thickTop="1" x14ac:dyDescent="0.3"/>
    <row r="18" spans="1:21" ht="15" thickBot="1" x14ac:dyDescent="0.35">
      <c r="A18" t="s">
        <v>33</v>
      </c>
      <c r="I18" s="29">
        <f>I16-I12</f>
        <v>4226184.7879999997</v>
      </c>
      <c r="K18" t="s">
        <v>33</v>
      </c>
      <c r="L18" s="29">
        <f>L16-L12</f>
        <v>3729904.5</v>
      </c>
      <c r="O18" t="s">
        <v>34</v>
      </c>
      <c r="P18" s="29">
        <f>P16-P12</f>
        <v>0</v>
      </c>
      <c r="Q18" t="s">
        <v>35</v>
      </c>
      <c r="S18" t="s">
        <v>33</v>
      </c>
      <c r="T18" s="29">
        <f>T16-T12</f>
        <v>0</v>
      </c>
    </row>
    <row r="19" spans="1:21" ht="15" thickTop="1" x14ac:dyDescent="0.3">
      <c r="A19" t="s">
        <v>36</v>
      </c>
      <c r="I19" s="66">
        <f>I18*0.3</f>
        <v>1267855.4363999998</v>
      </c>
      <c r="K19" t="s">
        <v>36</v>
      </c>
      <c r="L19" s="30">
        <f>L18*0.3</f>
        <v>1118971.3499999999</v>
      </c>
      <c r="S19" t="s">
        <v>36</v>
      </c>
      <c r="T19" s="30">
        <f>T18*0.3</f>
        <v>0</v>
      </c>
    </row>
    <row r="20" spans="1:21" s="5" customFormat="1" x14ac:dyDescent="0.3">
      <c r="A20" s="41" t="s">
        <v>38</v>
      </c>
      <c r="B20" s="41"/>
      <c r="C20" s="41"/>
      <c r="D20" s="41"/>
      <c r="E20" s="41"/>
      <c r="F20" s="41"/>
      <c r="G20" s="41"/>
      <c r="H20" s="41"/>
      <c r="I20" s="65">
        <f>(I19+L19)</f>
        <v>2386826.7863999996</v>
      </c>
    </row>
    <row r="21" spans="1:21" x14ac:dyDescent="0.3">
      <c r="A21" s="31"/>
      <c r="B21" s="32"/>
      <c r="C21" s="32"/>
      <c r="D21" s="32"/>
      <c r="E21" s="32"/>
      <c r="F21" s="32"/>
      <c r="G21" s="32"/>
      <c r="H21" s="32"/>
      <c r="I21" s="30"/>
      <c r="K21" s="33"/>
      <c r="L21" s="34"/>
      <c r="P21" s="34"/>
      <c r="T21" s="34"/>
    </row>
    <row r="22" spans="1:21" s="31" customFormat="1" x14ac:dyDescent="0.3">
      <c r="J22" s="33"/>
      <c r="K22" s="35"/>
      <c r="L22" s="36"/>
      <c r="O22"/>
      <c r="S22" s="35"/>
      <c r="T22" s="36"/>
    </row>
    <row r="23" spans="1:21" s="31" customFormat="1" ht="15" thickBot="1" x14ac:dyDescent="0.35">
      <c r="I23" s="75"/>
      <c r="J23" s="75"/>
      <c r="K23" s="37"/>
      <c r="O23"/>
      <c r="S23" s="37"/>
    </row>
    <row r="24" spans="1:21" s="31" customFormat="1" ht="21" x14ac:dyDescent="0.4">
      <c r="A24" s="67" t="s">
        <v>37</v>
      </c>
      <c r="B24" s="56"/>
      <c r="C24" s="56"/>
      <c r="D24" s="56"/>
      <c r="E24" s="56"/>
      <c r="F24" s="56"/>
      <c r="G24" s="56"/>
      <c r="H24" s="56"/>
      <c r="I24" s="57"/>
      <c r="J24" s="58"/>
      <c r="K24" s="37"/>
      <c r="L24" s="37"/>
      <c r="O24"/>
      <c r="S24" s="37"/>
      <c r="T24" s="37"/>
    </row>
    <row r="25" spans="1:21" s="41" customFormat="1" x14ac:dyDescent="0.3">
      <c r="A25" s="59"/>
      <c r="B25" s="52"/>
      <c r="C25" s="52"/>
      <c r="D25" s="52"/>
      <c r="E25" s="52"/>
      <c r="F25" s="52"/>
      <c r="G25" s="52"/>
      <c r="H25" s="52"/>
      <c r="I25" s="53" t="s">
        <v>39</v>
      </c>
      <c r="J25" s="64" t="s">
        <v>40</v>
      </c>
      <c r="K25" s="30"/>
      <c r="L25" s="42"/>
      <c r="O25" s="5"/>
      <c r="S25" s="30"/>
      <c r="T25" s="42"/>
    </row>
    <row r="26" spans="1:21" s="31" customFormat="1" x14ac:dyDescent="0.3">
      <c r="A26" s="60" t="s">
        <v>41</v>
      </c>
      <c r="B26" s="51"/>
      <c r="C26" s="51"/>
      <c r="D26" s="51"/>
      <c r="E26" s="51"/>
      <c r="F26" s="51"/>
      <c r="G26" s="51"/>
      <c r="H26" s="51"/>
      <c r="I26" s="73">
        <v>0.04</v>
      </c>
      <c r="J26" s="74">
        <v>0.04</v>
      </c>
      <c r="K26" s="43"/>
      <c r="O26"/>
      <c r="S26" s="38"/>
    </row>
    <row r="27" spans="1:21" s="31" customFormat="1" x14ac:dyDescent="0.3">
      <c r="A27" s="60" t="s">
        <v>44</v>
      </c>
      <c r="B27" s="51"/>
      <c r="C27" s="51"/>
      <c r="D27" s="51"/>
      <c r="E27" s="51"/>
      <c r="F27" s="51"/>
      <c r="G27" s="51"/>
      <c r="H27" s="51"/>
      <c r="I27" s="54">
        <v>14</v>
      </c>
      <c r="J27" s="61">
        <v>14</v>
      </c>
      <c r="K27" s="43"/>
      <c r="O27"/>
      <c r="S27"/>
    </row>
    <row r="28" spans="1:21" s="41" customFormat="1" x14ac:dyDescent="0.3">
      <c r="A28" s="59" t="s">
        <v>42</v>
      </c>
      <c r="B28" s="52"/>
      <c r="C28" s="52"/>
      <c r="D28" s="52"/>
      <c r="E28" s="52"/>
      <c r="F28" s="52"/>
      <c r="G28" s="52"/>
      <c r="H28" s="52"/>
      <c r="I28" s="55">
        <v>7000</v>
      </c>
      <c r="J28" s="62">
        <v>250000</v>
      </c>
      <c r="K28" s="47"/>
      <c r="L28" s="48"/>
      <c r="M28" s="49"/>
      <c r="O28" s="5"/>
      <c r="S28" s="50"/>
      <c r="T28" s="48"/>
      <c r="U28" s="49"/>
    </row>
    <row r="29" spans="1:21" s="31" customFormat="1" x14ac:dyDescent="0.3">
      <c r="A29" s="60" t="s">
        <v>43</v>
      </c>
      <c r="B29" s="51"/>
      <c r="C29" s="51"/>
      <c r="D29" s="51"/>
      <c r="E29" s="51"/>
      <c r="F29" s="51"/>
      <c r="G29" s="51"/>
      <c r="H29" s="51"/>
      <c r="I29" s="51">
        <v>350000</v>
      </c>
      <c r="J29" s="63"/>
      <c r="K29" s="44"/>
      <c r="L29" s="39"/>
      <c r="M29" s="40"/>
      <c r="O29"/>
      <c r="S29" s="33"/>
      <c r="T29" s="39"/>
      <c r="U29" s="40"/>
    </row>
    <row r="30" spans="1:21" s="71" customFormat="1" ht="16.2" thickBot="1" x14ac:dyDescent="0.35">
      <c r="A30" s="68" t="s">
        <v>45</v>
      </c>
      <c r="B30" s="69"/>
      <c r="C30" s="69"/>
      <c r="D30" s="69"/>
      <c r="E30" s="69"/>
      <c r="F30" s="69"/>
      <c r="G30" s="69"/>
      <c r="H30" s="69"/>
      <c r="I30" s="76"/>
      <c r="J30" s="77"/>
      <c r="K30" s="70"/>
      <c r="O30" s="72"/>
      <c r="S30" s="72"/>
    </row>
    <row r="31" spans="1:21" s="31" customFormat="1" x14ac:dyDescent="0.3">
      <c r="I31" s="45"/>
      <c r="J31" s="46"/>
      <c r="K31" s="46"/>
      <c r="O31"/>
      <c r="S31"/>
    </row>
    <row r="32" spans="1:21" s="31" customFormat="1" x14ac:dyDescent="0.3">
      <c r="J32"/>
      <c r="K32"/>
      <c r="O32"/>
      <c r="S32"/>
    </row>
    <row r="33" spans="1:19" s="31" customFormat="1" x14ac:dyDescent="0.3">
      <c r="J33"/>
      <c r="K33"/>
      <c r="O33"/>
      <c r="S33"/>
    </row>
    <row r="34" spans="1:19" s="31" customFormat="1" x14ac:dyDescent="0.3">
      <c r="J34"/>
      <c r="K34"/>
      <c r="O34"/>
      <c r="S34"/>
    </row>
    <row r="35" spans="1:19" s="31" customFormat="1" x14ac:dyDescent="0.3">
      <c r="J35"/>
      <c r="K35"/>
      <c r="O35"/>
      <c r="S35"/>
    </row>
    <row r="36" spans="1:19" s="31" customFormat="1" x14ac:dyDescent="0.3">
      <c r="J36"/>
      <c r="K36"/>
      <c r="O36"/>
      <c r="S36"/>
    </row>
    <row r="37" spans="1:19" s="31" customFormat="1" x14ac:dyDescent="0.3">
      <c r="J37"/>
      <c r="K37"/>
      <c r="O37"/>
      <c r="S37"/>
    </row>
    <row r="38" spans="1:19" s="31" customFormat="1" x14ac:dyDescent="0.3">
      <c r="J38"/>
      <c r="K38"/>
      <c r="O38"/>
      <c r="S38"/>
    </row>
    <row r="39" spans="1:19" s="31" customFormat="1" x14ac:dyDescent="0.3">
      <c r="J39"/>
      <c r="K39"/>
      <c r="O39"/>
      <c r="S39"/>
    </row>
    <row r="40" spans="1:19" s="31" customFormat="1" x14ac:dyDescent="0.3">
      <c r="J40"/>
      <c r="K40"/>
      <c r="O40"/>
      <c r="S40"/>
    </row>
    <row r="41" spans="1:19" s="31" customFormat="1" x14ac:dyDescent="0.3">
      <c r="J41"/>
      <c r="K41"/>
      <c r="O41"/>
      <c r="S41"/>
    </row>
    <row r="42" spans="1:19" x14ac:dyDescent="0.3">
      <c r="A42" s="31"/>
      <c r="B42" s="31"/>
      <c r="C42" s="31"/>
      <c r="D42" s="31"/>
      <c r="E42" s="31"/>
      <c r="F42" s="31"/>
      <c r="G42" s="31"/>
      <c r="H42" s="31"/>
      <c r="I42" s="31"/>
    </row>
    <row r="43" spans="1:19" s="31" customFormat="1" x14ac:dyDescent="0.3">
      <c r="J43"/>
      <c r="K43"/>
      <c r="O43"/>
      <c r="S43"/>
    </row>
    <row r="44" spans="1:19" x14ac:dyDescent="0.3">
      <c r="A44" s="31"/>
      <c r="B44" s="31"/>
      <c r="C44" s="31"/>
      <c r="D44" s="31"/>
      <c r="E44" s="31"/>
      <c r="F44" s="31"/>
      <c r="G44" s="31"/>
      <c r="H44" s="31"/>
      <c r="I44" s="31"/>
    </row>
    <row r="45" spans="1:19" x14ac:dyDescent="0.3">
      <c r="A45" s="31"/>
      <c r="B45" s="31"/>
      <c r="C45" s="31"/>
      <c r="D45" s="31"/>
      <c r="E45" s="31"/>
      <c r="F45" s="31"/>
      <c r="G45" s="31"/>
      <c r="H45" s="31"/>
      <c r="I45" s="31"/>
    </row>
    <row r="46" spans="1:19" x14ac:dyDescent="0.3">
      <c r="A46" s="31"/>
      <c r="B46" s="31"/>
      <c r="C46" s="31"/>
      <c r="D46" s="31"/>
      <c r="E46" s="31"/>
      <c r="F46" s="31"/>
      <c r="G46" s="31"/>
      <c r="H46" s="31"/>
      <c r="I46" s="31"/>
    </row>
    <row r="47" spans="1:19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19" x14ac:dyDescent="0.3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1"/>
      <c r="B55" s="31"/>
      <c r="C55" s="31"/>
      <c r="D55" s="31"/>
      <c r="E55" s="31"/>
      <c r="F55" s="31"/>
      <c r="G55" s="31"/>
      <c r="H55" s="31"/>
      <c r="I55" s="31"/>
    </row>
    <row r="56" spans="1:9" x14ac:dyDescent="0.3">
      <c r="A56" s="31"/>
      <c r="B56" s="31"/>
      <c r="C56" s="31"/>
      <c r="D56" s="31"/>
      <c r="E56" s="31"/>
      <c r="F56" s="31"/>
      <c r="G56" s="31"/>
      <c r="H56" s="31"/>
      <c r="I56" s="31"/>
    </row>
    <row r="57" spans="1:9" x14ac:dyDescent="0.3">
      <c r="A57" s="31"/>
      <c r="B57" s="31"/>
      <c r="C57" s="31"/>
      <c r="D57" s="31"/>
      <c r="E57" s="31"/>
      <c r="F57" s="31"/>
      <c r="G57" s="31"/>
      <c r="H57" s="31"/>
      <c r="I57" s="31"/>
    </row>
    <row r="58" spans="1:9" x14ac:dyDescent="0.3">
      <c r="A58" s="31"/>
      <c r="B58" s="31"/>
      <c r="C58" s="31"/>
      <c r="D58" s="31"/>
      <c r="E58" s="31"/>
      <c r="F58" s="31"/>
      <c r="G58" s="31"/>
      <c r="H58" s="31"/>
      <c r="I58" s="31"/>
    </row>
    <row r="59" spans="1:9" x14ac:dyDescent="0.3">
      <c r="A59" s="31"/>
      <c r="B59" s="31"/>
      <c r="C59" s="31"/>
      <c r="D59" s="31"/>
      <c r="E59" s="31"/>
      <c r="F59" s="31"/>
      <c r="G59" s="31"/>
      <c r="H59" s="31"/>
      <c r="I59" s="31"/>
    </row>
  </sheetData>
  <mergeCells count="2">
    <mergeCell ref="I23:J23"/>
    <mergeCell ref="I30:J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SPDC-UPO/G/PEB</dc:creator>
  <cp:lastModifiedBy>Godwin, Kelechi N SPDC-UPO/G/PEB</cp:lastModifiedBy>
  <dcterms:created xsi:type="dcterms:W3CDTF">2019-12-20T14:20:47Z</dcterms:created>
  <dcterms:modified xsi:type="dcterms:W3CDTF">2020-01-23T06:02:39Z</dcterms:modified>
</cp:coreProperties>
</file>