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\\PHC-NA-P002-S3\B.Oloruntoba$\cached\My Documents\LAND EAST HUB\CADENCE\2018\"/>
    </mc:Choice>
  </mc:AlternateContent>
  <bookViews>
    <workbookView xWindow="0" yWindow="0" windowWidth="19200" windowHeight="60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J29" i="1"/>
  <c r="E30" i="1"/>
  <c r="F30" i="1"/>
  <c r="G30" i="1"/>
  <c r="H30" i="1"/>
  <c r="I30" i="1"/>
  <c r="J30" i="1"/>
  <c r="D30" i="1"/>
  <c r="D29" i="1"/>
  <c r="E27" i="1"/>
  <c r="F27" i="1"/>
  <c r="G27" i="1"/>
  <c r="H27" i="1"/>
  <c r="I27" i="1"/>
  <c r="J27" i="1"/>
  <c r="D27" i="1"/>
  <c r="E24" i="1"/>
  <c r="F24" i="1"/>
  <c r="G24" i="1"/>
  <c r="H24" i="1"/>
  <c r="I24" i="1"/>
  <c r="J24" i="1"/>
  <c r="D24" i="1"/>
  <c r="J22" i="1"/>
  <c r="I22" i="1"/>
  <c r="H22" i="1"/>
  <c r="G22" i="1"/>
  <c r="F22" i="1"/>
  <c r="E22" i="1"/>
  <c r="E23" i="1" s="1"/>
  <c r="D22" i="1"/>
  <c r="J18" i="1"/>
  <c r="I18" i="1"/>
  <c r="H18" i="1"/>
  <c r="G18" i="1"/>
  <c r="F18" i="1"/>
  <c r="E18" i="1"/>
  <c r="D18" i="1"/>
  <c r="J16" i="1"/>
  <c r="I16" i="1"/>
  <c r="H16" i="1"/>
  <c r="G16" i="1"/>
  <c r="F16" i="1"/>
  <c r="E16" i="1"/>
  <c r="D16" i="1"/>
  <c r="J23" i="1"/>
  <c r="I23" i="1"/>
  <c r="H23" i="1"/>
  <c r="G23" i="1"/>
  <c r="F23" i="1"/>
  <c r="D23" i="1"/>
  <c r="F25" i="1" l="1"/>
  <c r="J25" i="1"/>
  <c r="I25" i="1"/>
  <c r="H25" i="1"/>
  <c r="D25" i="1"/>
  <c r="E25" i="1"/>
  <c r="G25" i="1"/>
  <c r="J17" i="1" l="1"/>
  <c r="J19" i="1" l="1"/>
  <c r="I17" i="1"/>
  <c r="I6" i="1"/>
  <c r="H17" i="1"/>
  <c r="H6" i="1"/>
  <c r="G17" i="1"/>
  <c r="G6" i="1"/>
  <c r="I19" i="1" l="1"/>
  <c r="I7" i="1"/>
  <c r="I8" i="1" s="1"/>
  <c r="H19" i="1"/>
  <c r="H7" i="1"/>
  <c r="H8" i="1" s="1"/>
  <c r="G19" i="1"/>
  <c r="G7" i="1"/>
  <c r="G8" i="1" s="1"/>
  <c r="E17" i="1" l="1"/>
  <c r="D17" i="1"/>
  <c r="F17" i="1"/>
  <c r="D5" i="1"/>
  <c r="F6" i="1"/>
  <c r="E6" i="1"/>
  <c r="F19" i="1" l="1"/>
  <c r="D19" i="1"/>
  <c r="E19" i="1"/>
  <c r="E7" i="1"/>
  <c r="E8" i="1" s="1"/>
  <c r="F7" i="1"/>
  <c r="F8" i="1" s="1"/>
  <c r="D6" i="1"/>
  <c r="D7" i="1" l="1"/>
  <c r="D8" i="1" s="1"/>
</calcChain>
</file>

<file path=xl/sharedStrings.xml><?xml version="1.0" encoding="utf-8"?>
<sst xmlns="http://schemas.openxmlformats.org/spreadsheetml/2006/main" count="46" uniqueCount="20">
  <si>
    <t xml:space="preserve">Lost Tax shield </t>
  </si>
  <si>
    <t>CSD (SS)</t>
  </si>
  <si>
    <t>USD</t>
  </si>
  <si>
    <t>Opex Savings Shell Share</t>
  </si>
  <si>
    <t>Net Opex Savings 100%</t>
  </si>
  <si>
    <t>Opex Savings</t>
  </si>
  <si>
    <t>USD'000</t>
  </si>
  <si>
    <t>Obigbo PU Logistics Cost Optimization</t>
  </si>
  <si>
    <t>Okoloma Housekeeping cost reduction</t>
  </si>
  <si>
    <t>OP17 cost Reductn – Agbada/Rumu</t>
  </si>
  <si>
    <t>OP17 cost Reductn – ImoR</t>
  </si>
  <si>
    <t>OP17 cost Reductn – Okoloma</t>
  </si>
  <si>
    <t>OP17 cost Reductn – Obigbo</t>
  </si>
  <si>
    <t>FCF (SS) $'000</t>
  </si>
  <si>
    <t>OP17 cost Reductn – LEH Common Cost</t>
  </si>
  <si>
    <t>OIL</t>
  </si>
  <si>
    <t>GAS</t>
  </si>
  <si>
    <t>Total FCF (SS) $'000</t>
  </si>
  <si>
    <t>Net Opex Savings (monthly)</t>
  </si>
  <si>
    <t>FCF (SS) $'000 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</si>
</sst>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4" fontId="3" fillId="2" borderId="1" xfId="0" applyNumberFormat="1" applyFont="1" applyFill="1" applyBorder="1" applyAlignment="1">
      <alignment horizontal="right" vertical="center"/>
    </xf>
    <xf numFmtId="9" fontId="3" fillId="2" borderId="0" xfId="0" applyNumberFormat="1" applyFont="1" applyFill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4" fontId="3" fillId="3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3" fillId="2" borderId="0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7" fillId="0" borderId="0" xfId="0" applyFont="1"/>
    <xf numFmtId="0" fontId="6" fillId="4" borderId="0" xfId="0" applyFont="1" applyFill="1"/>
    <xf numFmtId="4" fontId="6" fillId="4" borderId="0" xfId="0" applyNumberFormat="1" applyFont="1" applyFill="1"/>
    <xf numFmtId="0" fontId="6" fillId="5" borderId="2" xfId="0" applyFont="1" applyFill="1" applyBorder="1"/>
    <xf numFmtId="2" fontId="6" fillId="5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abSelected="1" topLeftCell="A12" zoomScale="85" zoomScaleNormal="85" workbookViewId="0">
      <pane xSplit="3" ySplit="3" topLeftCell="D15" activePane="bottomRight" state="frozen"/>
      <selection activeCell="A12" sqref="A12"/>
      <selection pane="topRight" activeCell="D12" sqref="D12"/>
      <selection pane="bottomLeft" activeCell="A15" sqref="A15"/>
      <selection pane="bottomRight" activeCell="L30" sqref="L30"/>
    </sheetView>
  </sheetViews>
  <sheetFormatPr defaultRowHeight="14.5" x14ac:dyDescent="0.35"/>
  <cols>
    <col min="3" max="3" width="24.1796875" customWidth="1"/>
    <col min="4" max="4" width="13.7265625" customWidth="1"/>
    <col min="5" max="6" width="13.54296875" customWidth="1"/>
    <col min="7" max="7" width="11.81640625" customWidth="1"/>
    <col min="8" max="9" width="11.7265625" customWidth="1"/>
    <col min="10" max="10" width="11.81640625" customWidth="1"/>
  </cols>
  <sheetData>
    <row r="1" spans="2:11" hidden="1" x14ac:dyDescent="0.35"/>
    <row r="2" spans="2:11" hidden="1" x14ac:dyDescent="0.35"/>
    <row r="3" spans="2:11" hidden="1" x14ac:dyDescent="0.35">
      <c r="B3" s="1" t="s">
        <v>5</v>
      </c>
      <c r="C3" s="2"/>
      <c r="D3" s="3">
        <v>2017</v>
      </c>
      <c r="E3" s="3">
        <v>2018</v>
      </c>
      <c r="F3" s="3">
        <v>2019</v>
      </c>
      <c r="G3" s="3">
        <v>2019</v>
      </c>
      <c r="H3" s="3">
        <v>2019</v>
      </c>
      <c r="I3" s="3">
        <v>2019</v>
      </c>
    </row>
    <row r="4" spans="2:11" hidden="1" x14ac:dyDescent="0.35">
      <c r="B4" s="1"/>
      <c r="C4" s="2"/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2:11" ht="15" hidden="1" thickBot="1" x14ac:dyDescent="0.4">
      <c r="B5" s="2"/>
      <c r="C5" s="4" t="s">
        <v>4</v>
      </c>
      <c r="D5" s="5">
        <f>52390.85*0.25-27482.96</f>
        <v>-14385.247499999999</v>
      </c>
      <c r="E5" s="5">
        <v>52390.85</v>
      </c>
      <c r="F5" s="5">
        <v>52390.85</v>
      </c>
      <c r="G5" s="5">
        <v>52390.85</v>
      </c>
      <c r="H5" s="5">
        <v>52390.85</v>
      </c>
      <c r="I5" s="5">
        <v>52390.85</v>
      </c>
    </row>
    <row r="6" spans="2:11" hidden="1" x14ac:dyDescent="0.35">
      <c r="B6" s="2"/>
      <c r="C6" s="6" t="s">
        <v>3</v>
      </c>
      <c r="D6" s="7">
        <f>D5*0.3</f>
        <v>-4315.5742499999997</v>
      </c>
      <c r="E6" s="7">
        <f t="shared" ref="E6:F6" si="0">E5*0.3</f>
        <v>15717.254999999999</v>
      </c>
      <c r="F6" s="7">
        <f t="shared" si="0"/>
        <v>15717.254999999999</v>
      </c>
      <c r="G6" s="7">
        <f t="shared" ref="G6:H6" si="1">G5*0.3</f>
        <v>15717.254999999999</v>
      </c>
      <c r="H6" s="7">
        <f t="shared" si="1"/>
        <v>15717.254999999999</v>
      </c>
      <c r="I6" s="7">
        <f t="shared" ref="I6" si="2">I5*0.3</f>
        <v>15717.254999999999</v>
      </c>
    </row>
    <row r="7" spans="2:11" ht="15" hidden="1" thickBot="1" x14ac:dyDescent="0.4">
      <c r="B7" s="2"/>
      <c r="C7" s="6" t="s">
        <v>0</v>
      </c>
      <c r="D7" s="5">
        <f>-0.85*D6</f>
        <v>3668.2381124999997</v>
      </c>
      <c r="E7" s="5">
        <f t="shared" ref="E7:F7" si="3">-0.85*E6</f>
        <v>-13359.666749999999</v>
      </c>
      <c r="F7" s="5">
        <f t="shared" si="3"/>
        <v>-13359.666749999999</v>
      </c>
      <c r="G7" s="5">
        <f t="shared" ref="G7:H7" si="4">-0.85*G6</f>
        <v>-13359.666749999999</v>
      </c>
      <c r="H7" s="5">
        <f t="shared" si="4"/>
        <v>-13359.666749999999</v>
      </c>
      <c r="I7" s="5">
        <f t="shared" ref="I7" si="5">-0.85*I6</f>
        <v>-13359.666749999999</v>
      </c>
    </row>
    <row r="8" spans="2:11" ht="15" hidden="1" thickBot="1" x14ac:dyDescent="0.4">
      <c r="B8" s="2"/>
      <c r="C8" s="6" t="s">
        <v>1</v>
      </c>
      <c r="D8" s="5">
        <f>D6+D7</f>
        <v>-647.33613749999995</v>
      </c>
      <c r="E8" s="5">
        <f t="shared" ref="E8:F8" si="6">E6+E7</f>
        <v>2357.5882500000007</v>
      </c>
      <c r="F8" s="5">
        <f t="shared" si="6"/>
        <v>2357.5882500000007</v>
      </c>
      <c r="G8" s="5">
        <f t="shared" ref="G8:H8" si="7">G6+G7</f>
        <v>2357.5882500000007</v>
      </c>
      <c r="H8" s="5">
        <f t="shared" si="7"/>
        <v>2357.5882500000007</v>
      </c>
      <c r="I8" s="5">
        <f t="shared" ref="I8" si="8">I6+I7</f>
        <v>2357.5882500000007</v>
      </c>
    </row>
    <row r="9" spans="2:11" hidden="1" x14ac:dyDescent="0.35"/>
    <row r="10" spans="2:11" hidden="1" x14ac:dyDescent="0.35"/>
    <row r="11" spans="2:11" hidden="1" x14ac:dyDescent="0.35"/>
    <row r="12" spans="2:11" x14ac:dyDescent="0.35">
      <c r="B12" s="1"/>
      <c r="C12" s="2"/>
      <c r="E12" s="3"/>
      <c r="F12" s="3"/>
      <c r="G12" s="3"/>
      <c r="H12" s="3"/>
      <c r="I12" s="3"/>
    </row>
    <row r="13" spans="2:11" x14ac:dyDescent="0.35">
      <c r="B13" s="1" t="s">
        <v>5</v>
      </c>
    </row>
    <row r="14" spans="2:11" ht="72.5" x14ac:dyDescent="0.35">
      <c r="C14" s="11"/>
      <c r="D14" s="12" t="s">
        <v>7</v>
      </c>
      <c r="E14" s="12" t="s">
        <v>8</v>
      </c>
      <c r="F14" s="12" t="s">
        <v>9</v>
      </c>
      <c r="G14" s="12" t="s">
        <v>10</v>
      </c>
      <c r="H14" s="12" t="s">
        <v>11</v>
      </c>
      <c r="I14" s="12" t="s">
        <v>12</v>
      </c>
      <c r="J14" s="12" t="s">
        <v>14</v>
      </c>
    </row>
    <row r="15" spans="2:11" x14ac:dyDescent="0.35">
      <c r="C15" s="18" t="s">
        <v>15</v>
      </c>
      <c r="D15" s="3" t="s">
        <v>6</v>
      </c>
      <c r="E15" s="3" t="s">
        <v>6</v>
      </c>
      <c r="F15" s="3" t="s">
        <v>6</v>
      </c>
      <c r="G15" s="3" t="s">
        <v>6</v>
      </c>
      <c r="H15" s="3" t="s">
        <v>6</v>
      </c>
      <c r="I15" s="3" t="s">
        <v>6</v>
      </c>
      <c r="J15" s="3" t="s">
        <v>6</v>
      </c>
    </row>
    <row r="16" spans="2:11" ht="15" thickBot="1" x14ac:dyDescent="0.4">
      <c r="C16" s="10" t="s">
        <v>4</v>
      </c>
      <c r="D16" s="9">
        <f>30890/305.2*0.5</f>
        <v>50.606159895150725</v>
      </c>
      <c r="E16" s="9">
        <f>1172/305.2*0.5</f>
        <v>1.9200524246395807</v>
      </c>
      <c r="F16" s="9">
        <f>1470*0.5</f>
        <v>735</v>
      </c>
      <c r="G16" s="9">
        <f>1340*0.5</f>
        <v>670</v>
      </c>
      <c r="H16" s="9">
        <f>670*0.5</f>
        <v>335</v>
      </c>
      <c r="I16" s="9">
        <f>1130*0.5</f>
        <v>565</v>
      </c>
      <c r="J16" s="13">
        <f>1028*0.5</f>
        <v>514</v>
      </c>
      <c r="K16" s="17"/>
    </row>
    <row r="17" spans="2:11" x14ac:dyDescent="0.35">
      <c r="C17" s="6" t="s">
        <v>3</v>
      </c>
      <c r="D17" s="7">
        <f>D16*0.3</f>
        <v>15.181847968545217</v>
      </c>
      <c r="E17" s="7">
        <f t="shared" ref="E17" si="9">E16*0.3</f>
        <v>0.57601572739187423</v>
      </c>
      <c r="F17" s="7">
        <f t="shared" ref="F17:G17" si="10">F16*0.3</f>
        <v>220.5</v>
      </c>
      <c r="G17" s="7">
        <f t="shared" si="10"/>
        <v>201</v>
      </c>
      <c r="H17" s="7">
        <f t="shared" ref="H17:J17" si="11">H16*0.3</f>
        <v>100.5</v>
      </c>
      <c r="I17" s="7">
        <f t="shared" si="11"/>
        <v>169.5</v>
      </c>
      <c r="J17" s="14">
        <f t="shared" si="11"/>
        <v>154.19999999999999</v>
      </c>
    </row>
    <row r="18" spans="2:11" ht="15" thickBot="1" x14ac:dyDescent="0.4">
      <c r="B18">
        <v>-0.85</v>
      </c>
      <c r="C18" s="6" t="s">
        <v>0</v>
      </c>
      <c r="D18" s="5">
        <f>D17*$B$18</f>
        <v>-12.904570773263433</v>
      </c>
      <c r="E18" s="5">
        <f t="shared" ref="E18:J18" si="12">E17*$B$18</f>
        <v>-0.4896133682830931</v>
      </c>
      <c r="F18" s="5">
        <f t="shared" si="12"/>
        <v>-187.42499999999998</v>
      </c>
      <c r="G18" s="5">
        <f t="shared" si="12"/>
        <v>-170.85</v>
      </c>
      <c r="H18" s="5">
        <f t="shared" si="12"/>
        <v>-85.424999999999997</v>
      </c>
      <c r="I18" s="5">
        <f t="shared" si="12"/>
        <v>-144.07499999999999</v>
      </c>
      <c r="J18" s="5">
        <f t="shared" si="12"/>
        <v>-131.07</v>
      </c>
    </row>
    <row r="19" spans="2:11" ht="15" thickBot="1" x14ac:dyDescent="0.4">
      <c r="C19" s="8" t="s">
        <v>13</v>
      </c>
      <c r="D19" s="9">
        <f>D17+D18</f>
        <v>2.2772771952817834</v>
      </c>
      <c r="E19" s="9">
        <f t="shared" ref="E19" si="13">E17+E18</f>
        <v>8.6402359108781135E-2</v>
      </c>
      <c r="F19" s="9">
        <f t="shared" ref="F19:G19" si="14">F17+F18</f>
        <v>33.075000000000017</v>
      </c>
      <c r="G19" s="9">
        <f t="shared" si="14"/>
        <v>30.150000000000006</v>
      </c>
      <c r="H19" s="9">
        <f t="shared" ref="H19:J19" si="15">H17+H18</f>
        <v>15.075000000000003</v>
      </c>
      <c r="I19" s="9">
        <f t="shared" si="15"/>
        <v>25.425000000000011</v>
      </c>
      <c r="J19" s="15">
        <f t="shared" si="15"/>
        <v>23.129999999999995</v>
      </c>
      <c r="K19" s="16"/>
    </row>
    <row r="21" spans="2:11" x14ac:dyDescent="0.35">
      <c r="C21" s="18" t="s">
        <v>16</v>
      </c>
      <c r="D21" s="3" t="s">
        <v>6</v>
      </c>
      <c r="E21" s="3" t="s">
        <v>6</v>
      </c>
      <c r="F21" s="3" t="s">
        <v>6</v>
      </c>
      <c r="G21" s="3" t="s">
        <v>6</v>
      </c>
      <c r="H21" s="3" t="s">
        <v>6</v>
      </c>
      <c r="I21" s="3" t="s">
        <v>6</v>
      </c>
      <c r="J21" s="3" t="s">
        <v>6</v>
      </c>
    </row>
    <row r="22" spans="2:11" ht="15" thickBot="1" x14ac:dyDescent="0.4">
      <c r="C22" s="10" t="s">
        <v>4</v>
      </c>
      <c r="D22" s="9">
        <f>30890/305.2*0.5</f>
        <v>50.606159895150725</v>
      </c>
      <c r="E22" s="9">
        <f>1172/305.2*0.5</f>
        <v>1.9200524246395807</v>
      </c>
      <c r="F22" s="9">
        <f>1470*0.5</f>
        <v>735</v>
      </c>
      <c r="G22" s="9">
        <f>1340*0.5</f>
        <v>670</v>
      </c>
      <c r="H22" s="9">
        <f>670*0.5</f>
        <v>335</v>
      </c>
      <c r="I22" s="9">
        <f>1130*0.5</f>
        <v>565</v>
      </c>
      <c r="J22" s="13">
        <f>1028*0.5</f>
        <v>514</v>
      </c>
    </row>
    <row r="23" spans="2:11" x14ac:dyDescent="0.35">
      <c r="C23" s="6" t="s">
        <v>3</v>
      </c>
      <c r="D23" s="7">
        <f>D22*0.3</f>
        <v>15.181847968545217</v>
      </c>
      <c r="E23" s="7">
        <f t="shared" ref="E23:J23" si="16">E22*0.3</f>
        <v>0.57601572739187423</v>
      </c>
      <c r="F23" s="7">
        <f t="shared" si="16"/>
        <v>220.5</v>
      </c>
      <c r="G23" s="7">
        <f t="shared" si="16"/>
        <v>201</v>
      </c>
      <c r="H23" s="7">
        <f t="shared" si="16"/>
        <v>100.5</v>
      </c>
      <c r="I23" s="7">
        <f t="shared" si="16"/>
        <v>169.5</v>
      </c>
      <c r="J23" s="14">
        <f t="shared" si="16"/>
        <v>154.19999999999999</v>
      </c>
    </row>
    <row r="24" spans="2:11" ht="15" thickBot="1" x14ac:dyDescent="0.4">
      <c r="B24">
        <v>-0.3</v>
      </c>
      <c r="C24" s="6" t="s">
        <v>0</v>
      </c>
      <c r="D24" s="5">
        <f>D23*$B$24</f>
        <v>-4.554554390563565</v>
      </c>
      <c r="E24" s="5">
        <f t="shared" ref="E24:J24" si="17">E23*$B$24</f>
        <v>-0.17280471821756227</v>
      </c>
      <c r="F24" s="5">
        <f t="shared" si="17"/>
        <v>-66.149999999999991</v>
      </c>
      <c r="G24" s="5">
        <f t="shared" si="17"/>
        <v>-60.3</v>
      </c>
      <c r="H24" s="5">
        <f t="shared" si="17"/>
        <v>-30.15</v>
      </c>
      <c r="I24" s="5">
        <f t="shared" si="17"/>
        <v>-50.85</v>
      </c>
      <c r="J24" s="5">
        <f t="shared" si="17"/>
        <v>-46.26</v>
      </c>
    </row>
    <row r="25" spans="2:11" ht="15" thickBot="1" x14ac:dyDescent="0.4">
      <c r="C25" s="8" t="s">
        <v>13</v>
      </c>
      <c r="D25" s="9">
        <f>D23+D24</f>
        <v>10.627293577981652</v>
      </c>
      <c r="E25" s="9">
        <f t="shared" ref="E25:J25" si="18">E23+E24</f>
        <v>0.40321100917431196</v>
      </c>
      <c r="F25" s="9">
        <f t="shared" si="18"/>
        <v>154.35000000000002</v>
      </c>
      <c r="G25" s="9">
        <f t="shared" si="18"/>
        <v>140.69999999999999</v>
      </c>
      <c r="H25" s="9">
        <f t="shared" si="18"/>
        <v>70.349999999999994</v>
      </c>
      <c r="I25" s="9">
        <f t="shared" si="18"/>
        <v>118.65</v>
      </c>
      <c r="J25" s="15">
        <f t="shared" si="18"/>
        <v>107.94</v>
      </c>
    </row>
    <row r="27" spans="2:11" x14ac:dyDescent="0.35">
      <c r="C27" s="19" t="s">
        <v>17</v>
      </c>
      <c r="D27" s="20">
        <f>D19+D25</f>
        <v>12.904570773263435</v>
      </c>
      <c r="E27" s="20">
        <f t="shared" ref="E27:J27" si="19">E19+E25</f>
        <v>0.4896133682830931</v>
      </c>
      <c r="F27" s="20">
        <f t="shared" si="19"/>
        <v>187.42500000000004</v>
      </c>
      <c r="G27" s="20">
        <f t="shared" si="19"/>
        <v>170.85</v>
      </c>
      <c r="H27" s="20">
        <f t="shared" si="19"/>
        <v>85.424999999999997</v>
      </c>
      <c r="I27" s="20">
        <f t="shared" si="19"/>
        <v>144.07500000000002</v>
      </c>
      <c r="J27" s="20">
        <f t="shared" si="19"/>
        <v>131.07</v>
      </c>
    </row>
    <row r="29" spans="2:11" x14ac:dyDescent="0.35">
      <c r="C29" s="21" t="s">
        <v>18</v>
      </c>
      <c r="D29" s="22">
        <f>(D22+D16)/12</f>
        <v>8.4343599825251214</v>
      </c>
      <c r="E29" s="22">
        <f t="shared" ref="E29:J29" si="20">(E22+E16)/12</f>
        <v>0.32000873743993014</v>
      </c>
      <c r="F29" s="22">
        <f t="shared" si="20"/>
        <v>122.5</v>
      </c>
      <c r="G29" s="22">
        <f t="shared" si="20"/>
        <v>111.66666666666667</v>
      </c>
      <c r="H29" s="22">
        <f t="shared" si="20"/>
        <v>55.833333333333336</v>
      </c>
      <c r="I29" s="22">
        <f t="shared" si="20"/>
        <v>94.166666666666671</v>
      </c>
      <c r="J29" s="22">
        <f t="shared" si="20"/>
        <v>85.666666666666671</v>
      </c>
    </row>
    <row r="30" spans="2:11" x14ac:dyDescent="0.35">
      <c r="C30" s="21" t="s">
        <v>19</v>
      </c>
      <c r="D30" s="22">
        <f>D27/12</f>
        <v>1.075380897771953</v>
      </c>
      <c r="E30" s="22">
        <f t="shared" ref="E30:J30" si="21">E27/12</f>
        <v>4.0801114023591094E-2</v>
      </c>
      <c r="F30" s="22">
        <f t="shared" si="21"/>
        <v>15.618750000000004</v>
      </c>
      <c r="G30" s="22">
        <f t="shared" si="21"/>
        <v>14.237499999999999</v>
      </c>
      <c r="H30" s="22">
        <f t="shared" si="21"/>
        <v>7.1187499999999995</v>
      </c>
      <c r="I30" s="22">
        <f t="shared" si="21"/>
        <v>12.006250000000001</v>
      </c>
      <c r="J30" s="22">
        <f t="shared" si="21"/>
        <v>10.922499999999999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Oloruntoba, Babafemi SPDC-UPO/G/PL</cp:lastModifiedBy>
  <dcterms:created xsi:type="dcterms:W3CDTF">2017-03-13T07:26:17Z</dcterms:created>
  <dcterms:modified xsi:type="dcterms:W3CDTF">2018-03-08T14:42:24Z</dcterms:modified>
</cp:coreProperties>
</file>