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CEC63FC-175A-428C-AB9D-E7EAC3FC7E15}" xr6:coauthVersionLast="47" xr6:coauthVersionMax="47" xr10:uidLastSave="{00000000-0000-0000-0000-000000000000}"/>
  <bookViews>
    <workbookView xWindow="180" yWindow="390" windowWidth="20310" windowHeight="9780" xr2:uid="{F2091400-40EE-4BE0-8421-6C8AD1CB9936}"/>
  </bookViews>
  <sheets>
    <sheet name="Spares for Servicing " sheetId="1" r:id="rId1"/>
    <sheet name="SAVING ON CONDITION MONITORING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2" l="1"/>
  <c r="G27" i="2"/>
  <c r="G26" i="2"/>
  <c r="G30" i="2" s="1"/>
  <c r="G20" i="2"/>
  <c r="G19" i="2"/>
  <c r="G14" i="2"/>
  <c r="G13" i="2"/>
  <c r="G12" i="2"/>
  <c r="G6" i="2"/>
  <c r="G7" i="2"/>
  <c r="G5" i="2"/>
  <c r="F28" i="1"/>
  <c r="F27" i="1"/>
  <c r="F26" i="1"/>
  <c r="F25" i="1"/>
  <c r="F24" i="1"/>
  <c r="F23" i="1"/>
  <c r="F22" i="1"/>
  <c r="G23" i="2" l="1"/>
  <c r="G16" i="2"/>
  <c r="F29" i="1"/>
  <c r="H34" i="2" l="1"/>
  <c r="G9" i="2" l="1"/>
  <c r="G3" i="1" l="1"/>
  <c r="G2" i="1"/>
  <c r="G4" i="1"/>
  <c r="G5" i="1"/>
  <c r="G6" i="1"/>
  <c r="G9" i="1"/>
  <c r="G10" i="1"/>
  <c r="G11" i="1"/>
  <c r="G12" i="1"/>
  <c r="G13" i="1"/>
  <c r="G14" i="1"/>
  <c r="G15" i="1"/>
  <c r="G16" i="1"/>
  <c r="G7" i="1"/>
  <c r="G8" i="1"/>
</calcChain>
</file>

<file path=xl/sharedStrings.xml><?xml version="1.0" encoding="utf-8"?>
<sst xmlns="http://schemas.openxmlformats.org/spreadsheetml/2006/main" count="152" uniqueCount="81">
  <si>
    <t>S/N</t>
  </si>
  <si>
    <t>GENERATORS/CAPACITY</t>
  </si>
  <si>
    <t>SERVICING BASE ON 250RH</t>
  </si>
  <si>
    <t>REMARK</t>
  </si>
  <si>
    <t>IA SUSTATION</t>
  </si>
  <si>
    <t>SUBSTATION.1</t>
  </si>
  <si>
    <t>GEN1.1690KVA(D3516)</t>
  </si>
  <si>
    <t>GEN2.1100KVA(C32)</t>
  </si>
  <si>
    <t>SUBSTATION.2</t>
  </si>
  <si>
    <t>GEN1.2000KVA(D3516)</t>
  </si>
  <si>
    <t>GEN2.1500KVA(D3512)</t>
  </si>
  <si>
    <t>SUBSTATION.4</t>
  </si>
  <si>
    <t>GEN1.1000KVA(D3508)</t>
  </si>
  <si>
    <t>GEN2.500KVA(D3412)</t>
  </si>
  <si>
    <t>SUBSTATION.5</t>
  </si>
  <si>
    <t>GEN1.725KVA(D3412)</t>
  </si>
  <si>
    <t>GEN2.810KVA(D3412)</t>
  </si>
  <si>
    <t>SUBSTATION.6</t>
  </si>
  <si>
    <t>GEN1.500KVA(D3412)</t>
  </si>
  <si>
    <t>SUBSTATION.7</t>
  </si>
  <si>
    <t>GEN1.1500KVA(D3512)</t>
  </si>
  <si>
    <t>GEN2.1825KVA(D3516)</t>
  </si>
  <si>
    <t>GEN3.1100KVA(C32)</t>
  </si>
  <si>
    <t>SUBSTATION.8</t>
  </si>
  <si>
    <t>GEN2.1275KVA(D3512)</t>
  </si>
  <si>
    <t>GEN3.2000KVA(D3516)</t>
  </si>
  <si>
    <t>RH DIFFERENCE</t>
  </si>
  <si>
    <t>MATERIAL REQUIREMENT FOR SERVICING</t>
  </si>
  <si>
    <t>OIL F.IR-0746,FUEL F.IR-0749,AIR F.8N-6309,2DRUMS RIMULAXW40</t>
  </si>
  <si>
    <t>OIL F.IR-0746,FUEL F.IR-0749,AIR 287-1530&amp;269-7041,1.5DRUMS RIMULAXW40</t>
  </si>
  <si>
    <t>OIL F.IR-0746,FUEL F.IR-0749,AIR F208-9065208-9066,2DRUMS RIMULAXW40</t>
  </si>
  <si>
    <t>OIL F.IR-0746,FUEL F.IR-0749,AIR F.8N-3378,2DRUMS RIMULAXW40</t>
  </si>
  <si>
    <t>OIL F.IR-0726,FUEL F.IR-0716,AIR F.8N-6309,1DRUM RIMULXW40</t>
  </si>
  <si>
    <t>OIL F.IR-0726,FUEL F.IR-0716,AIR F.142-1339,1DRUM RIMULXW40</t>
  </si>
  <si>
    <t>OIL F.IR-0726,FUEL F.IR-0716,AIR F.974-1996,1DRUM RIMULXW40</t>
  </si>
  <si>
    <t>OIL F.IR-0746,FUEL F.IR-0749,AIR F.4P-0710,2DRUMS RIMULAXW40</t>
  </si>
  <si>
    <t>OIL F.IR-0746,FUEL F.IR-0749,AIR F.287-1530&amp;269-7041,1.5DRUMS RIMULAXW40</t>
  </si>
  <si>
    <t>OIL F.IR-0746,FUEL F.IR-0749,AIR F.IF-0710,2DRUMS RIMULAXW40</t>
  </si>
  <si>
    <t>OIL F.IR-0746,FUEL F.IR-0749,AIR F.4P-0710,1.5DRUMS RIMULAXW40</t>
  </si>
  <si>
    <t>OIL F.IR-0746,FUEL F.IR-0749,AIR F.IF-0710,1.5DRUMS RIMULAXW40</t>
  </si>
  <si>
    <t xml:space="preserve">SERVICING BASE ON CONDITION MONITORING </t>
  </si>
  <si>
    <t>NOT DUE</t>
  </si>
  <si>
    <t xml:space="preserve">Rimula Oil </t>
  </si>
  <si>
    <t>Air filter</t>
  </si>
  <si>
    <t>8N-6309</t>
  </si>
  <si>
    <t>Fuel filter</t>
  </si>
  <si>
    <t>1R-0749</t>
  </si>
  <si>
    <t>Oil filter</t>
  </si>
  <si>
    <t>1R-0726</t>
  </si>
  <si>
    <t>208-9065</t>
  </si>
  <si>
    <t>XW40</t>
  </si>
  <si>
    <t>PAT NO.</t>
  </si>
  <si>
    <t>QTY</t>
  </si>
  <si>
    <t xml:space="preserve">UNIT PRICE </t>
  </si>
  <si>
    <t>AMOUNT</t>
  </si>
  <si>
    <r>
      <t>AMOUNT($</t>
    </r>
    <r>
      <rPr>
        <b/>
        <u val="singleAccounting"/>
        <sz val="11"/>
        <color theme="1"/>
        <rFont val="Book Antiqua"/>
        <family val="1"/>
      </rPr>
      <t>)</t>
    </r>
  </si>
  <si>
    <t>RA SAVINGS</t>
  </si>
  <si>
    <t>IA SAVINGS</t>
  </si>
  <si>
    <t xml:space="preserve">D3508 OIL FILTER </t>
  </si>
  <si>
    <t>PART NO. 1R-0726</t>
  </si>
  <si>
    <t>PART NO. 1R-0756.</t>
  </si>
  <si>
    <t>D3412 FUEL FILTERS</t>
  </si>
  <si>
    <t>PART NO. 1R-0749.</t>
  </si>
  <si>
    <t xml:space="preserve">D3412 OIL FILTERS </t>
  </si>
  <si>
    <t>PART NO.1R-0716.</t>
  </si>
  <si>
    <t>D3508 AIR FILTERS</t>
  </si>
  <si>
    <t>PART NO. 8N-6309.</t>
  </si>
  <si>
    <t xml:space="preserve"> 4P-0710</t>
  </si>
  <si>
    <t>LUBE OIL  FOR SERVICING.</t>
  </si>
  <si>
    <t>11 drum</t>
  </si>
  <si>
    <t>DF</t>
  </si>
  <si>
    <t>SEPTEMBER.2023 Report/Warning</t>
  </si>
  <si>
    <t>DUE</t>
  </si>
  <si>
    <t>SUB. 7 GEN 1</t>
  </si>
  <si>
    <t>SUB. 7 GEN 3</t>
  </si>
  <si>
    <t xml:space="preserve">NOVEMBER 30TH </t>
  </si>
  <si>
    <t>DECEMBER 31ST</t>
  </si>
  <si>
    <t>RA SERVICING MATERIALS FOR DECEMBER 2023</t>
  </si>
  <si>
    <t>COST SAVINGS ON SPARES AND LUBRICATION FOR THE MONTH OF DECEMBER IA /RA</t>
  </si>
  <si>
    <t>SUB. 4 GEN 1</t>
  </si>
  <si>
    <t>SUB. 8 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</si>
</sst>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u val="singleAccounting"/>
      <sz val="11"/>
      <color theme="1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6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8" xfId="0" applyFont="1" applyBorder="1"/>
    <xf numFmtId="43" fontId="6" fillId="0" borderId="13" xfId="1" applyFont="1" applyBorder="1"/>
    <xf numFmtId="43" fontId="6" fillId="0" borderId="1" xfId="1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3" fontId="6" fillId="0" borderId="11" xfId="1" applyFont="1" applyBorder="1"/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43" fontId="6" fillId="0" borderId="1" xfId="1" applyFont="1" applyBorder="1" applyAlignment="1">
      <alignment horizontal="left"/>
    </xf>
    <xf numFmtId="43" fontId="6" fillId="0" borderId="1" xfId="1" applyFont="1" applyBorder="1" applyAlignment="1">
      <alignment horizontal="center"/>
    </xf>
    <xf numFmtId="43" fontId="6" fillId="0" borderId="13" xfId="1" applyFont="1" applyBorder="1" applyAlignment="1">
      <alignment horizontal="left"/>
    </xf>
    <xf numFmtId="43" fontId="6" fillId="0" borderId="13" xfId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43" fontId="6" fillId="0" borderId="12" xfId="1" applyFont="1" applyBorder="1"/>
    <xf numFmtId="43" fontId="6" fillId="0" borderId="12" xfId="1" applyFont="1" applyBorder="1" applyAlignment="1">
      <alignment horizontal="center"/>
    </xf>
    <xf numFmtId="43" fontId="6" fillId="0" borderId="28" xfId="1" applyFont="1" applyBorder="1"/>
    <xf numFmtId="0" fontId="7" fillId="0" borderId="24" xfId="0" applyFont="1" applyBorder="1" applyAlignment="1">
      <alignment horizontal="center"/>
    </xf>
    <xf numFmtId="0" fontId="2" fillId="10" borderId="1" xfId="0" applyFont="1" applyFill="1" applyBorder="1"/>
    <xf numFmtId="0" fontId="0" fillId="10" borderId="6" xfId="0" applyFill="1" applyBorder="1"/>
    <xf numFmtId="0" fontId="0" fillId="10" borderId="0" xfId="0" applyFill="1"/>
    <xf numFmtId="0" fontId="0" fillId="10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43" fontId="6" fillId="0" borderId="23" xfId="1" applyFont="1" applyBorder="1"/>
    <xf numFmtId="43" fontId="6" fillId="0" borderId="6" xfId="1" applyFont="1" applyBorder="1"/>
    <xf numFmtId="43" fontId="6" fillId="0" borderId="29" xfId="1" applyFont="1" applyBorder="1"/>
    <xf numFmtId="43" fontId="6" fillId="0" borderId="32" xfId="1" applyFont="1" applyBorder="1"/>
    <xf numFmtId="43" fontId="7" fillId="2" borderId="21" xfId="1" applyFont="1" applyFill="1" applyBorder="1"/>
    <xf numFmtId="0" fontId="7" fillId="0" borderId="3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/>
    <xf numFmtId="43" fontId="0" fillId="0" borderId="0" xfId="0" applyNumberFormat="1"/>
    <xf numFmtId="0" fontId="7" fillId="4" borderId="19" xfId="0" applyFont="1" applyFill="1" applyBorder="1" applyAlignment="1">
      <alignment horizontal="center" vertical="center"/>
    </xf>
    <xf numFmtId="43" fontId="7" fillId="4" borderId="20" xfId="1" applyFont="1" applyFill="1" applyBorder="1" applyAlignment="1">
      <alignment horizontal="center" vertical="center"/>
    </xf>
    <xf numFmtId="43" fontId="7" fillId="4" borderId="22" xfId="1" applyFont="1" applyFill="1" applyBorder="1" applyAlignment="1">
      <alignment horizontal="center" vertical="center"/>
    </xf>
    <xf numFmtId="43" fontId="7" fillId="4" borderId="24" xfId="1" applyFont="1" applyFill="1" applyBorder="1" applyAlignment="1">
      <alignment horizontal="center" vertical="center"/>
    </xf>
    <xf numFmtId="43" fontId="7" fillId="4" borderId="18" xfId="1" applyFont="1" applyFill="1" applyBorder="1" applyAlignment="1">
      <alignment horizontal="center" vertical="center"/>
    </xf>
    <xf numFmtId="3" fontId="5" fillId="0" borderId="22" xfId="0" applyNumberFormat="1" applyFont="1" applyBorder="1" applyAlignment="1">
      <alignment horizontal="right"/>
    </xf>
    <xf numFmtId="3" fontId="5" fillId="0" borderId="39" xfId="0" applyNumberFormat="1" applyFont="1" applyBorder="1" applyAlignment="1">
      <alignment horizontal="right"/>
    </xf>
    <xf numFmtId="164" fontId="5" fillId="0" borderId="22" xfId="1" applyNumberFormat="1" applyFont="1" applyBorder="1" applyAlignment="1">
      <alignment horizontal="right" vertical="center"/>
    </xf>
    <xf numFmtId="43" fontId="5" fillId="0" borderId="1" xfId="1" applyFont="1" applyBorder="1"/>
    <xf numFmtId="43" fontId="5" fillId="2" borderId="40" xfId="0" applyNumberFormat="1" applyFont="1" applyFill="1" applyBorder="1"/>
    <xf numFmtId="4" fontId="5" fillId="0" borderId="39" xfId="0" applyNumberFormat="1" applyFont="1" applyBorder="1" applyAlignment="1">
      <alignment horizontal="right"/>
    </xf>
    <xf numFmtId="43" fontId="5" fillId="4" borderId="1" xfId="1" applyFont="1" applyFill="1" applyBorder="1"/>
    <xf numFmtId="43" fontId="5" fillId="10" borderId="0" xfId="0" applyNumberFormat="1" applyFont="1" applyFill="1" applyBorder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5" fillId="0" borderId="41" xfId="0" applyFont="1" applyBorder="1" applyAlignment="1">
      <alignment vertical="center"/>
    </xf>
    <xf numFmtId="0" fontId="5" fillId="0" borderId="42" xfId="0" applyFont="1" applyBorder="1" applyAlignment="1">
      <alignment horizontal="center"/>
    </xf>
    <xf numFmtId="3" fontId="5" fillId="0" borderId="43" xfId="0" applyNumberFormat="1" applyFont="1" applyBorder="1" applyAlignment="1">
      <alignment horizontal="right"/>
    </xf>
    <xf numFmtId="43" fontId="5" fillId="0" borderId="13" xfId="1" applyFont="1" applyBorder="1"/>
    <xf numFmtId="43" fontId="7" fillId="2" borderId="46" xfId="1" applyFont="1" applyFill="1" applyBorder="1" applyAlignment="1">
      <alignment vertical="center"/>
    </xf>
    <xf numFmtId="43" fontId="7" fillId="2" borderId="47" xfId="1" applyFont="1" applyFill="1" applyBorder="1" applyAlignment="1">
      <alignment vertical="center"/>
    </xf>
    <xf numFmtId="43" fontId="7" fillId="2" borderId="1" xfId="1" applyFont="1" applyFill="1" applyBorder="1" applyAlignment="1">
      <alignment vertical="center"/>
    </xf>
    <xf numFmtId="43" fontId="7" fillId="10" borderId="1" xfId="1" applyFont="1" applyFill="1" applyBorder="1" applyAlignment="1">
      <alignment vertical="center"/>
    </xf>
    <xf numFmtId="43" fontId="7" fillId="0" borderId="29" xfId="1" applyFont="1" applyBorder="1"/>
    <xf numFmtId="43" fontId="6" fillId="10" borderId="12" xfId="1" applyFont="1" applyFill="1" applyBorder="1"/>
    <xf numFmtId="43" fontId="7" fillId="10" borderId="12" xfId="1" applyFont="1" applyFill="1" applyBorder="1" applyAlignment="1">
      <alignment vertical="center"/>
    </xf>
    <xf numFmtId="43" fontId="6" fillId="0" borderId="48" xfId="1" applyFont="1" applyBorder="1"/>
    <xf numFmtId="43" fontId="7" fillId="0" borderId="1" xfId="1" applyFont="1" applyBorder="1"/>
    <xf numFmtId="43" fontId="7" fillId="10" borderId="1" xfId="0" applyNumberFormat="1" applyFont="1" applyFill="1" applyBorder="1"/>
    <xf numFmtId="4" fontId="5" fillId="0" borderId="1" xfId="0" applyNumberFormat="1" applyFont="1" applyBorder="1"/>
    <xf numFmtId="165" fontId="5" fillId="0" borderId="1" xfId="0" applyNumberFormat="1" applyFont="1" applyBorder="1"/>
    <xf numFmtId="0" fontId="5" fillId="2" borderId="11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30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D7B-B7E6-4818-AFA4-5001D9AE6945}">
  <dimension ref="A1:K40"/>
  <sheetViews>
    <sheetView tabSelected="1" workbookViewId="0">
      <selection activeCell="F33" sqref="F33"/>
    </sheetView>
  </sheetViews>
  <sheetFormatPr defaultRowHeight="15" x14ac:dyDescent="0.25"/>
  <cols>
    <col min="1" max="1" width="5.42578125" customWidth="1"/>
    <col min="2" max="2" width="20.7109375" style="81" customWidth="1"/>
    <col min="3" max="3" width="24.28515625" customWidth="1"/>
    <col min="4" max="4" width="40.28515625" customWidth="1"/>
    <col min="5" max="5" width="18" customWidth="1"/>
    <col min="6" max="6" width="19" customWidth="1"/>
    <col min="7" max="7" width="15" customWidth="1"/>
    <col min="8" max="8" width="18.85546875" style="16" customWidth="1"/>
    <col min="9" max="9" width="18.28515625" style="16" customWidth="1"/>
    <col min="10" max="10" width="30.5703125" style="16" customWidth="1"/>
    <col min="11" max="11" width="23.42578125" customWidth="1"/>
  </cols>
  <sheetData>
    <row r="1" spans="1:11" s="44" customFormat="1" ht="31.5" customHeight="1" x14ac:dyDescent="0.25">
      <c r="A1" s="39" t="s">
        <v>0</v>
      </c>
      <c r="B1" s="41" t="s">
        <v>4</v>
      </c>
      <c r="C1" s="40" t="s">
        <v>1</v>
      </c>
      <c r="D1" s="42" t="s">
        <v>27</v>
      </c>
      <c r="E1" s="41" t="s">
        <v>75</v>
      </c>
      <c r="F1" s="41" t="s">
        <v>76</v>
      </c>
      <c r="G1" s="41" t="s">
        <v>70</v>
      </c>
      <c r="H1" s="41" t="s">
        <v>26</v>
      </c>
      <c r="I1" s="42" t="s">
        <v>2</v>
      </c>
      <c r="J1" s="43" t="s">
        <v>40</v>
      </c>
      <c r="K1" s="35" t="s">
        <v>3</v>
      </c>
    </row>
    <row r="2" spans="1:11" s="32" customFormat="1" ht="27" customHeight="1" x14ac:dyDescent="0.25">
      <c r="A2" s="129">
        <v>1</v>
      </c>
      <c r="B2" s="127" t="s">
        <v>5</v>
      </c>
      <c r="C2" s="85" t="s">
        <v>6</v>
      </c>
      <c r="D2" s="6" t="s">
        <v>28</v>
      </c>
      <c r="E2" s="30">
        <v>6272</v>
      </c>
      <c r="F2" s="30">
        <v>6328</v>
      </c>
      <c r="G2" s="36">
        <f>F2-E2</f>
        <v>56</v>
      </c>
      <c r="H2" s="36">
        <v>235</v>
      </c>
      <c r="I2" s="36" t="s">
        <v>41</v>
      </c>
      <c r="J2" s="33" t="s">
        <v>71</v>
      </c>
      <c r="K2" s="31"/>
    </row>
    <row r="3" spans="1:11" ht="30" x14ac:dyDescent="0.25">
      <c r="A3" s="130"/>
      <c r="B3" s="128"/>
      <c r="C3" s="85" t="s">
        <v>7</v>
      </c>
      <c r="D3" s="6" t="s">
        <v>36</v>
      </c>
      <c r="E3" s="30">
        <v>3745.5</v>
      </c>
      <c r="F3" s="30"/>
      <c r="G3" s="36">
        <f t="shared" ref="G3:G16" si="0">F3-E3+H3</f>
        <v>-3689.2</v>
      </c>
      <c r="H3" s="37">
        <v>56.3</v>
      </c>
      <c r="I3" s="37" t="s">
        <v>41</v>
      </c>
      <c r="J3" s="33" t="s">
        <v>71</v>
      </c>
      <c r="K3" s="1"/>
    </row>
    <row r="4" spans="1:11" s="32" customFormat="1" ht="30" x14ac:dyDescent="0.25">
      <c r="A4" s="131">
        <v>2</v>
      </c>
      <c r="B4" s="133" t="s">
        <v>8</v>
      </c>
      <c r="C4" s="85" t="s">
        <v>9</v>
      </c>
      <c r="D4" s="6" t="s">
        <v>30</v>
      </c>
      <c r="E4" s="30">
        <v>4761.6000000000004</v>
      </c>
      <c r="F4" s="30">
        <v>4770.7</v>
      </c>
      <c r="G4" s="36">
        <f t="shared" si="0"/>
        <v>164.09999999999945</v>
      </c>
      <c r="H4" s="36">
        <v>155</v>
      </c>
      <c r="I4" s="36" t="s">
        <v>41</v>
      </c>
      <c r="J4" s="33" t="s">
        <v>71</v>
      </c>
      <c r="K4" s="31"/>
    </row>
    <row r="5" spans="1:11" ht="30" x14ac:dyDescent="0.25">
      <c r="A5" s="132"/>
      <c r="B5" s="134"/>
      <c r="C5" s="86" t="s">
        <v>10</v>
      </c>
      <c r="D5" s="7" t="s">
        <v>31</v>
      </c>
      <c r="E5" s="30">
        <v>2928.3</v>
      </c>
      <c r="F5" s="30">
        <v>2942</v>
      </c>
      <c r="G5" s="36">
        <f t="shared" si="0"/>
        <v>135.69999999999982</v>
      </c>
      <c r="H5" s="37">
        <v>122</v>
      </c>
      <c r="I5" s="37" t="s">
        <v>41</v>
      </c>
      <c r="J5" s="33" t="s">
        <v>71</v>
      </c>
      <c r="K5" s="1"/>
    </row>
    <row r="6" spans="1:11" ht="30" x14ac:dyDescent="0.25">
      <c r="A6" s="137">
        <v>3</v>
      </c>
      <c r="B6" s="135" t="s">
        <v>11</v>
      </c>
      <c r="C6" s="87" t="s">
        <v>12</v>
      </c>
      <c r="D6" s="8" t="s">
        <v>29</v>
      </c>
      <c r="E6" s="30">
        <v>12614</v>
      </c>
      <c r="F6" s="30">
        <v>19206</v>
      </c>
      <c r="G6" s="36">
        <f t="shared" si="0"/>
        <v>6740</v>
      </c>
      <c r="H6" s="37">
        <v>148</v>
      </c>
      <c r="I6" s="37" t="s">
        <v>41</v>
      </c>
      <c r="J6" s="33" t="s">
        <v>71</v>
      </c>
      <c r="K6" s="79"/>
    </row>
    <row r="7" spans="1:11" ht="30" x14ac:dyDescent="0.25">
      <c r="A7" s="138"/>
      <c r="B7" s="136"/>
      <c r="C7" s="87" t="s">
        <v>13</v>
      </c>
      <c r="D7" s="8" t="s">
        <v>32</v>
      </c>
      <c r="E7" s="30">
        <v>6902</v>
      </c>
      <c r="F7" s="30">
        <v>6902</v>
      </c>
      <c r="G7" s="36">
        <f t="shared" si="0"/>
        <v>0.1</v>
      </c>
      <c r="H7" s="37">
        <v>0.1</v>
      </c>
      <c r="I7" s="37" t="s">
        <v>41</v>
      </c>
      <c r="J7" s="33" t="s">
        <v>71</v>
      </c>
      <c r="K7" s="1"/>
    </row>
    <row r="8" spans="1:11" ht="30" x14ac:dyDescent="0.25">
      <c r="A8" s="111">
        <v>4</v>
      </c>
      <c r="B8" s="113" t="s">
        <v>14</v>
      </c>
      <c r="C8" s="88" t="s">
        <v>15</v>
      </c>
      <c r="D8" s="9" t="s">
        <v>33</v>
      </c>
      <c r="E8" s="30">
        <v>768</v>
      </c>
      <c r="F8" s="30">
        <v>775</v>
      </c>
      <c r="G8" s="36">
        <f t="shared" si="0"/>
        <v>27</v>
      </c>
      <c r="H8" s="37">
        <v>20</v>
      </c>
      <c r="I8" s="37" t="s">
        <v>41</v>
      </c>
      <c r="J8" s="33" t="s">
        <v>71</v>
      </c>
      <c r="K8" s="1"/>
    </row>
    <row r="9" spans="1:11" ht="30" x14ac:dyDescent="0.25">
      <c r="A9" s="112"/>
      <c r="B9" s="114"/>
      <c r="C9" s="88" t="s">
        <v>16</v>
      </c>
      <c r="D9" s="9" t="s">
        <v>34</v>
      </c>
      <c r="E9" s="30">
        <v>2417</v>
      </c>
      <c r="F9" s="30">
        <v>2435</v>
      </c>
      <c r="G9" s="36">
        <f t="shared" si="0"/>
        <v>170</v>
      </c>
      <c r="H9" s="37">
        <v>152</v>
      </c>
      <c r="I9" s="37" t="s">
        <v>41</v>
      </c>
      <c r="J9" s="33" t="s">
        <v>71</v>
      </c>
      <c r="K9" s="1"/>
    </row>
    <row r="10" spans="1:11" ht="30" x14ac:dyDescent="0.25">
      <c r="A10" s="5">
        <v>5</v>
      </c>
      <c r="B10" s="84" t="s">
        <v>17</v>
      </c>
      <c r="C10" s="84" t="s">
        <v>18</v>
      </c>
      <c r="D10" s="10" t="s">
        <v>34</v>
      </c>
      <c r="E10" s="30">
        <v>5311</v>
      </c>
      <c r="F10" s="30">
        <v>5323</v>
      </c>
      <c r="G10" s="36">
        <f t="shared" si="0"/>
        <v>187</v>
      </c>
      <c r="H10" s="37">
        <v>175</v>
      </c>
      <c r="I10" s="37" t="s">
        <v>41</v>
      </c>
      <c r="J10" s="33" t="s">
        <v>71</v>
      </c>
      <c r="K10" s="1"/>
    </row>
    <row r="11" spans="1:11" s="32" customFormat="1" ht="30" x14ac:dyDescent="0.25">
      <c r="A11" s="115">
        <v>6</v>
      </c>
      <c r="B11" s="118" t="s">
        <v>19</v>
      </c>
      <c r="C11" s="85" t="s">
        <v>20</v>
      </c>
      <c r="D11" s="6" t="s">
        <v>28</v>
      </c>
      <c r="E11" s="30">
        <v>4513.3</v>
      </c>
      <c r="F11" s="30">
        <v>4637.7</v>
      </c>
      <c r="G11" s="36">
        <f t="shared" si="0"/>
        <v>402.59999999999962</v>
      </c>
      <c r="H11" s="45">
        <v>278.2</v>
      </c>
      <c r="I11" s="36" t="s">
        <v>72</v>
      </c>
      <c r="J11" s="33" t="s">
        <v>71</v>
      </c>
      <c r="K11" s="31"/>
    </row>
    <row r="12" spans="1:11" ht="30" x14ac:dyDescent="0.25">
      <c r="A12" s="116"/>
      <c r="B12" s="119"/>
      <c r="C12" s="89" t="s">
        <v>21</v>
      </c>
      <c r="D12" s="11" t="s">
        <v>35</v>
      </c>
      <c r="E12" s="30">
        <v>2272</v>
      </c>
      <c r="F12" s="30">
        <v>2272</v>
      </c>
      <c r="G12" s="36">
        <f t="shared" si="0"/>
        <v>0.2</v>
      </c>
      <c r="H12" s="37">
        <v>0.2</v>
      </c>
      <c r="I12" s="37" t="s">
        <v>41</v>
      </c>
      <c r="J12" s="33" t="s">
        <v>71</v>
      </c>
      <c r="K12" s="1"/>
    </row>
    <row r="13" spans="1:11" s="32" customFormat="1" ht="30" x14ac:dyDescent="0.25">
      <c r="A13" s="117"/>
      <c r="B13" s="120"/>
      <c r="C13" s="85" t="s">
        <v>22</v>
      </c>
      <c r="D13" s="6" t="s">
        <v>36</v>
      </c>
      <c r="E13" s="30">
        <v>5113.8</v>
      </c>
      <c r="F13" s="30">
        <v>5158.2</v>
      </c>
      <c r="G13" s="36">
        <f t="shared" si="0"/>
        <v>402.99999999999966</v>
      </c>
      <c r="H13" s="45">
        <v>358.6</v>
      </c>
      <c r="I13" s="36" t="s">
        <v>72</v>
      </c>
      <c r="J13" s="33" t="s">
        <v>71</v>
      </c>
      <c r="K13" s="31"/>
    </row>
    <row r="14" spans="1:11" ht="30" x14ac:dyDescent="0.25">
      <c r="A14" s="121">
        <v>7</v>
      </c>
      <c r="B14" s="124" t="s">
        <v>23</v>
      </c>
      <c r="C14" s="90" t="s">
        <v>9</v>
      </c>
      <c r="D14" s="12" t="s">
        <v>37</v>
      </c>
      <c r="E14" s="30">
        <v>3971</v>
      </c>
      <c r="F14" s="30">
        <v>3969</v>
      </c>
      <c r="G14" s="36">
        <f t="shared" si="0"/>
        <v>111</v>
      </c>
      <c r="H14" s="37">
        <v>113</v>
      </c>
      <c r="I14" s="37" t="s">
        <v>41</v>
      </c>
      <c r="J14" s="33" t="s">
        <v>71</v>
      </c>
      <c r="K14" s="1"/>
    </row>
    <row r="15" spans="1:11" ht="30" x14ac:dyDescent="0.25">
      <c r="A15" s="122"/>
      <c r="B15" s="125"/>
      <c r="C15" s="90" t="s">
        <v>24</v>
      </c>
      <c r="D15" s="12" t="s">
        <v>38</v>
      </c>
      <c r="E15" s="30">
        <v>3710.4</v>
      </c>
      <c r="F15" s="30">
        <v>3721.8</v>
      </c>
      <c r="G15" s="36">
        <f t="shared" si="0"/>
        <v>684.80000000000007</v>
      </c>
      <c r="H15" s="45">
        <v>673.4</v>
      </c>
      <c r="I15" s="37" t="s">
        <v>72</v>
      </c>
      <c r="J15" s="33" t="s">
        <v>71</v>
      </c>
      <c r="K15" s="1"/>
    </row>
    <row r="16" spans="1:11" ht="30" x14ac:dyDescent="0.25">
      <c r="A16" s="123"/>
      <c r="B16" s="126"/>
      <c r="C16" s="90" t="s">
        <v>25</v>
      </c>
      <c r="D16" s="12" t="s">
        <v>39</v>
      </c>
      <c r="E16" s="30">
        <v>1691.6</v>
      </c>
      <c r="F16" s="30">
        <v>1704.9</v>
      </c>
      <c r="G16" s="36">
        <f t="shared" si="0"/>
        <v>90.300000000000182</v>
      </c>
      <c r="H16" s="37">
        <v>77</v>
      </c>
      <c r="I16" s="37" t="s">
        <v>41</v>
      </c>
      <c r="J16" s="33" t="s">
        <v>71</v>
      </c>
      <c r="K16" s="1"/>
    </row>
    <row r="17" spans="1:11" ht="15.75" thickBot="1" x14ac:dyDescent="0.3">
      <c r="A17" s="2"/>
      <c r="B17" s="80"/>
      <c r="C17" s="3"/>
      <c r="D17" s="3"/>
      <c r="E17" s="13"/>
      <c r="F17" s="13"/>
      <c r="G17" s="13"/>
      <c r="H17" s="38"/>
      <c r="I17" s="38"/>
      <c r="J17" s="34"/>
      <c r="K17" s="4"/>
    </row>
    <row r="21" spans="1:11" x14ac:dyDescent="0.25">
      <c r="A21" s="108" t="s">
        <v>77</v>
      </c>
      <c r="B21" s="109"/>
      <c r="C21" s="109"/>
      <c r="D21" s="109"/>
      <c r="E21" s="109"/>
      <c r="F21" s="110"/>
      <c r="H21"/>
      <c r="I21"/>
      <c r="J21"/>
    </row>
    <row r="22" spans="1:11" ht="15.75" thickBot="1" x14ac:dyDescent="0.3">
      <c r="A22" s="91">
        <v>1</v>
      </c>
      <c r="B22" s="92" t="s">
        <v>58</v>
      </c>
      <c r="C22" s="93" t="s">
        <v>59</v>
      </c>
      <c r="D22" s="93">
        <v>0</v>
      </c>
      <c r="E22" s="94">
        <v>46000</v>
      </c>
      <c r="F22" s="95">
        <f>D22*E22</f>
        <v>0</v>
      </c>
      <c r="H22"/>
      <c r="I22"/>
      <c r="J22"/>
    </row>
    <row r="23" spans="1:11" ht="15.75" thickBot="1" x14ac:dyDescent="0.3">
      <c r="A23" s="61">
        <v>2</v>
      </c>
      <c r="B23" s="83" t="s">
        <v>58</v>
      </c>
      <c r="C23" s="62" t="s">
        <v>60</v>
      </c>
      <c r="D23" s="62">
        <v>0</v>
      </c>
      <c r="E23" s="72">
        <v>23000</v>
      </c>
      <c r="F23" s="74">
        <f t="shared" ref="F23:F28" si="1">D23*E23</f>
        <v>0</v>
      </c>
      <c r="H23"/>
      <c r="I23"/>
      <c r="J23"/>
    </row>
    <row r="24" spans="1:11" ht="15.75" thickBot="1" x14ac:dyDescent="0.3">
      <c r="A24" s="59">
        <v>3</v>
      </c>
      <c r="B24" s="82" t="s">
        <v>61</v>
      </c>
      <c r="C24" s="60" t="s">
        <v>62</v>
      </c>
      <c r="D24" s="60">
        <v>0</v>
      </c>
      <c r="E24" s="73">
        <v>23000</v>
      </c>
      <c r="F24" s="74">
        <f t="shared" si="1"/>
        <v>0</v>
      </c>
      <c r="H24"/>
      <c r="I24"/>
      <c r="J24"/>
    </row>
    <row r="25" spans="1:11" ht="15.75" thickBot="1" x14ac:dyDescent="0.3">
      <c r="A25" s="61">
        <v>4</v>
      </c>
      <c r="B25" s="83" t="s">
        <v>63</v>
      </c>
      <c r="C25" s="62" t="s">
        <v>64</v>
      </c>
      <c r="D25" s="62">
        <v>0</v>
      </c>
      <c r="E25" s="72">
        <v>46000</v>
      </c>
      <c r="F25" s="74">
        <f t="shared" si="1"/>
        <v>0</v>
      </c>
      <c r="H25"/>
      <c r="I25"/>
      <c r="J25"/>
    </row>
    <row r="26" spans="1:11" ht="15.75" thickBot="1" x14ac:dyDescent="0.3">
      <c r="A26" s="59">
        <v>5</v>
      </c>
      <c r="B26" s="82" t="s">
        <v>65</v>
      </c>
      <c r="C26" s="60" t="s">
        <v>66</v>
      </c>
      <c r="D26" s="60">
        <v>0</v>
      </c>
      <c r="E26" s="71">
        <v>90000</v>
      </c>
      <c r="F26" s="74">
        <f t="shared" si="1"/>
        <v>0</v>
      </c>
      <c r="H26"/>
      <c r="I26"/>
      <c r="J26"/>
    </row>
    <row r="27" spans="1:11" ht="15.75" thickBot="1" x14ac:dyDescent="0.3">
      <c r="A27" s="59">
        <v>7</v>
      </c>
      <c r="B27" s="82" t="s">
        <v>65</v>
      </c>
      <c r="C27" s="60" t="s">
        <v>67</v>
      </c>
      <c r="D27" s="60">
        <v>0</v>
      </c>
      <c r="E27" s="71">
        <v>90000</v>
      </c>
      <c r="F27" s="74">
        <f t="shared" si="1"/>
        <v>0</v>
      </c>
      <c r="H27"/>
      <c r="I27"/>
      <c r="J27"/>
    </row>
    <row r="28" spans="1:11" ht="15.75" thickBot="1" x14ac:dyDescent="0.3">
      <c r="A28" s="61">
        <v>8</v>
      </c>
      <c r="B28" s="83" t="s">
        <v>68</v>
      </c>
      <c r="C28" s="62" t="s">
        <v>69</v>
      </c>
      <c r="D28" s="62">
        <v>0</v>
      </c>
      <c r="E28" s="76">
        <v>3560.96</v>
      </c>
      <c r="F28" s="77">
        <f t="shared" si="1"/>
        <v>0</v>
      </c>
      <c r="H28"/>
      <c r="I28"/>
      <c r="J28"/>
    </row>
    <row r="29" spans="1:11" ht="15.75" thickBot="1" x14ac:dyDescent="0.3">
      <c r="A29" s="59"/>
      <c r="B29" s="82"/>
      <c r="C29" s="63"/>
      <c r="D29" s="63"/>
      <c r="E29" s="64"/>
      <c r="F29" s="75">
        <f>F22+F23+F24+F25+F26+F27</f>
        <v>0</v>
      </c>
      <c r="H29"/>
      <c r="I29"/>
      <c r="J29"/>
    </row>
    <row r="30" spans="1:11" x14ac:dyDescent="0.25">
      <c r="A30" s="78"/>
      <c r="B30"/>
      <c r="C30" s="16"/>
      <c r="D30" s="16"/>
      <c r="H30"/>
      <c r="I30"/>
      <c r="J30"/>
    </row>
    <row r="32" spans="1:11" x14ac:dyDescent="0.25">
      <c r="B32" s="16"/>
      <c r="C32" s="16"/>
      <c r="D32" s="16"/>
      <c r="H32"/>
      <c r="I32"/>
      <c r="J32"/>
    </row>
    <row r="33" spans="2:10" x14ac:dyDescent="0.25">
      <c r="B33" s="16"/>
      <c r="C33" s="16"/>
      <c r="D33" s="16"/>
      <c r="H33"/>
      <c r="I33"/>
      <c r="J33"/>
    </row>
    <row r="34" spans="2:10" x14ac:dyDescent="0.25">
      <c r="B34" s="16"/>
      <c r="C34" s="16"/>
      <c r="D34" s="16"/>
      <c r="H34"/>
      <c r="I34"/>
      <c r="J34"/>
    </row>
    <row r="35" spans="2:10" x14ac:dyDescent="0.25">
      <c r="B35" s="16"/>
      <c r="C35" s="16"/>
      <c r="D35" s="16"/>
      <c r="H35"/>
      <c r="I35"/>
      <c r="J35"/>
    </row>
    <row r="36" spans="2:10" x14ac:dyDescent="0.25">
      <c r="B36" s="16"/>
      <c r="C36" s="16"/>
      <c r="D36" s="16"/>
      <c r="H36"/>
      <c r="I36"/>
      <c r="J36"/>
    </row>
    <row r="37" spans="2:10" x14ac:dyDescent="0.25">
      <c r="B37" s="16"/>
      <c r="C37" s="16"/>
      <c r="D37" s="16"/>
      <c r="H37"/>
      <c r="I37"/>
      <c r="J37"/>
    </row>
    <row r="38" spans="2:10" x14ac:dyDescent="0.25">
      <c r="B38" s="16"/>
      <c r="C38" s="16"/>
      <c r="D38" s="16"/>
      <c r="H38"/>
      <c r="I38"/>
      <c r="J38"/>
    </row>
    <row r="39" spans="2:10" x14ac:dyDescent="0.25">
      <c r="B39" s="16"/>
      <c r="C39" s="16"/>
      <c r="D39" s="16"/>
      <c r="H39"/>
      <c r="I39"/>
      <c r="J39"/>
    </row>
    <row r="40" spans="2:10" x14ac:dyDescent="0.25">
      <c r="B40" s="16"/>
      <c r="C40" s="16"/>
      <c r="D40" s="16"/>
      <c r="H40"/>
      <c r="I40"/>
      <c r="J40"/>
    </row>
  </sheetData>
  <mergeCells count="13">
    <mergeCell ref="B2:B3"/>
    <mergeCell ref="A2:A3"/>
    <mergeCell ref="A4:A5"/>
    <mergeCell ref="B4:B5"/>
    <mergeCell ref="B6:B7"/>
    <mergeCell ref="A6:A7"/>
    <mergeCell ref="A21:F21"/>
    <mergeCell ref="A8:A9"/>
    <mergeCell ref="B8:B9"/>
    <mergeCell ref="A11:A13"/>
    <mergeCell ref="B11:B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891-1AD3-451C-B28F-4A1916E7C640}">
  <dimension ref="B1:M35"/>
  <sheetViews>
    <sheetView topLeftCell="A22" workbookViewId="0">
      <selection activeCell="H33" sqref="H33"/>
    </sheetView>
  </sheetViews>
  <sheetFormatPr defaultRowHeight="15" x14ac:dyDescent="0.25"/>
  <cols>
    <col min="2" max="2" width="8.7109375" style="17"/>
    <col min="3" max="3" width="26.85546875" customWidth="1"/>
    <col min="4" max="4" width="14.140625" style="16" customWidth="1"/>
    <col min="5" max="5" width="13" style="16" customWidth="1"/>
    <col min="6" max="6" width="17.42578125" customWidth="1"/>
    <col min="7" max="7" width="20.28515625" customWidth="1"/>
    <col min="8" max="8" width="17.7109375" customWidth="1"/>
    <col min="13" max="13" width="12.5703125" bestFit="1" customWidth="1"/>
  </cols>
  <sheetData>
    <row r="1" spans="2:8" ht="15.75" thickBot="1" x14ac:dyDescent="0.3"/>
    <row r="2" spans="2:8" ht="15.75" thickBot="1" x14ac:dyDescent="0.3">
      <c r="B2" s="139" t="s">
        <v>78</v>
      </c>
      <c r="C2" s="140"/>
      <c r="D2" s="140"/>
      <c r="E2" s="140"/>
      <c r="F2" s="140"/>
      <c r="G2" s="140"/>
      <c r="H2" s="141"/>
    </row>
    <row r="3" spans="2:8" ht="15.75" thickBot="1" x14ac:dyDescent="0.3">
      <c r="B3" s="144"/>
      <c r="C3" s="145"/>
      <c r="D3" s="145"/>
      <c r="E3" s="145"/>
      <c r="F3" s="145"/>
      <c r="G3" s="145"/>
      <c r="H3" s="146"/>
    </row>
    <row r="4" spans="2:8" ht="21.4" customHeight="1" thickBot="1" x14ac:dyDescent="0.3">
      <c r="B4" s="66">
        <v>1</v>
      </c>
      <c r="C4" s="67" t="s">
        <v>79</v>
      </c>
      <c r="D4" s="67" t="s">
        <v>51</v>
      </c>
      <c r="E4" s="67" t="s">
        <v>52</v>
      </c>
      <c r="F4" s="68" t="s">
        <v>53</v>
      </c>
      <c r="G4" s="69" t="s">
        <v>54</v>
      </c>
      <c r="H4" s="70" t="s">
        <v>55</v>
      </c>
    </row>
    <row r="5" spans="2:8" ht="16.5" x14ac:dyDescent="0.3">
      <c r="B5" s="19"/>
      <c r="C5" s="23" t="s">
        <v>47</v>
      </c>
      <c r="D5" s="24" t="s">
        <v>48</v>
      </c>
      <c r="E5" s="24">
        <v>3</v>
      </c>
      <c r="F5" s="14">
        <v>46000</v>
      </c>
      <c r="G5" s="14">
        <f>F5*E5</f>
        <v>138000</v>
      </c>
      <c r="H5" s="48"/>
    </row>
    <row r="6" spans="2:8" ht="16.5" x14ac:dyDescent="0.3">
      <c r="B6" s="20"/>
      <c r="C6" s="21" t="s">
        <v>45</v>
      </c>
      <c r="D6" s="22" t="s">
        <v>46</v>
      </c>
      <c r="E6" s="22">
        <v>5</v>
      </c>
      <c r="F6" s="15">
        <v>23000</v>
      </c>
      <c r="G6" s="14">
        <f t="shared" ref="G6:G7" si="0">F6*E6</f>
        <v>115000</v>
      </c>
      <c r="H6" s="49"/>
    </row>
    <row r="7" spans="2:8" ht="16.5" x14ac:dyDescent="0.3">
      <c r="B7" s="20"/>
      <c r="C7" s="21" t="s">
        <v>43</v>
      </c>
      <c r="D7" s="22" t="s">
        <v>44</v>
      </c>
      <c r="E7" s="22">
        <v>2</v>
      </c>
      <c r="F7" s="15">
        <v>90000</v>
      </c>
      <c r="G7" s="14">
        <f t="shared" si="0"/>
        <v>180000</v>
      </c>
      <c r="H7" s="49"/>
    </row>
    <row r="8" spans="2:8" ht="21.4" customHeight="1" thickBot="1" x14ac:dyDescent="0.35">
      <c r="B8" s="20"/>
      <c r="C8" s="15" t="s">
        <v>42</v>
      </c>
      <c r="D8" s="22" t="s">
        <v>50</v>
      </c>
      <c r="E8" s="22">
        <v>2</v>
      </c>
      <c r="F8" s="15"/>
      <c r="G8" s="26"/>
      <c r="H8" s="100">
        <v>3560.96</v>
      </c>
    </row>
    <row r="9" spans="2:8" ht="16.899999999999999" customHeight="1" x14ac:dyDescent="0.3">
      <c r="B9" s="20"/>
      <c r="C9" s="15"/>
      <c r="D9" s="22"/>
      <c r="E9" s="22"/>
      <c r="F9" s="28"/>
      <c r="G9" s="96">
        <f>G5+G6+G7</f>
        <v>433000</v>
      </c>
      <c r="H9" s="97">
        <v>3560.96</v>
      </c>
    </row>
    <row r="10" spans="2:8" ht="16.899999999999999" customHeight="1" thickBot="1" x14ac:dyDescent="0.35">
      <c r="B10" s="25"/>
      <c r="C10" s="26"/>
      <c r="D10" s="27"/>
      <c r="E10" s="27"/>
      <c r="F10" s="15"/>
      <c r="G10" s="99"/>
      <c r="H10" s="99"/>
    </row>
    <row r="11" spans="2:8" ht="16.899999999999999" customHeight="1" thickBot="1" x14ac:dyDescent="0.3">
      <c r="B11" s="66">
        <v>2</v>
      </c>
      <c r="C11" s="67" t="s">
        <v>73</v>
      </c>
      <c r="D11" s="67" t="s">
        <v>51</v>
      </c>
      <c r="E11" s="67" t="s">
        <v>52</v>
      </c>
      <c r="F11" s="68" t="s">
        <v>53</v>
      </c>
      <c r="G11" s="69" t="s">
        <v>54</v>
      </c>
      <c r="H11" s="70" t="s">
        <v>55</v>
      </c>
    </row>
    <row r="12" spans="2:8" ht="16.899999999999999" customHeight="1" x14ac:dyDescent="0.3">
      <c r="B12" s="25"/>
      <c r="C12" s="23" t="s">
        <v>47</v>
      </c>
      <c r="D12" s="24" t="s">
        <v>48</v>
      </c>
      <c r="E12" s="24">
        <v>3</v>
      </c>
      <c r="F12" s="14">
        <v>46000</v>
      </c>
      <c r="G12" s="14">
        <f>F12*E12</f>
        <v>138000</v>
      </c>
      <c r="H12" s="48"/>
    </row>
    <row r="13" spans="2:8" ht="16.899999999999999" customHeight="1" x14ac:dyDescent="0.3">
      <c r="B13" s="25"/>
      <c r="C13" s="21" t="s">
        <v>45</v>
      </c>
      <c r="D13" s="22" t="s">
        <v>46</v>
      </c>
      <c r="E13" s="22">
        <v>5</v>
      </c>
      <c r="F13" s="15">
        <v>23000</v>
      </c>
      <c r="G13" s="14">
        <f t="shared" ref="G13:G14" si="1">F13*E13</f>
        <v>115000</v>
      </c>
      <c r="H13" s="49"/>
    </row>
    <row r="14" spans="2:8" ht="16.899999999999999" customHeight="1" x14ac:dyDescent="0.3">
      <c r="B14" s="25"/>
      <c r="C14" s="21" t="s">
        <v>43</v>
      </c>
      <c r="D14" s="22" t="s">
        <v>44</v>
      </c>
      <c r="E14" s="22">
        <v>2</v>
      </c>
      <c r="F14" s="15">
        <v>90000</v>
      </c>
      <c r="G14" s="14">
        <f t="shared" si="1"/>
        <v>180000</v>
      </c>
      <c r="H14" s="49"/>
    </row>
    <row r="15" spans="2:8" ht="16.899999999999999" customHeight="1" thickBot="1" x14ac:dyDescent="0.35">
      <c r="B15" s="25"/>
      <c r="C15" s="15" t="s">
        <v>42</v>
      </c>
      <c r="D15" s="22" t="s">
        <v>50</v>
      </c>
      <c r="E15" s="22">
        <v>2</v>
      </c>
      <c r="F15" s="15"/>
      <c r="G15" s="26"/>
      <c r="H15" s="100">
        <v>3560.96</v>
      </c>
    </row>
    <row r="16" spans="2:8" ht="16.899999999999999" customHeight="1" x14ac:dyDescent="0.3">
      <c r="B16" s="25"/>
      <c r="C16" s="15"/>
      <c r="D16" s="22"/>
      <c r="E16" s="22"/>
      <c r="F16" s="28"/>
      <c r="G16" s="96">
        <f>G12+G13+G14</f>
        <v>433000</v>
      </c>
      <c r="H16" s="97">
        <v>3560.96</v>
      </c>
    </row>
    <row r="17" spans="2:13" ht="17.25" thickBot="1" x14ac:dyDescent="0.35">
      <c r="B17" s="25"/>
      <c r="C17" s="15"/>
      <c r="D17" s="27"/>
      <c r="E17" s="27"/>
      <c r="F17" s="28"/>
      <c r="G17" s="101"/>
      <c r="H17" s="102"/>
    </row>
    <row r="18" spans="2:13" ht="18" thickBot="1" x14ac:dyDescent="0.3">
      <c r="B18" s="66">
        <v>3</v>
      </c>
      <c r="C18" s="67" t="s">
        <v>74</v>
      </c>
      <c r="D18" s="67" t="s">
        <v>51</v>
      </c>
      <c r="E18" s="67" t="s">
        <v>52</v>
      </c>
      <c r="F18" s="68" t="s">
        <v>53</v>
      </c>
      <c r="G18" s="69" t="s">
        <v>54</v>
      </c>
      <c r="H18" s="70" t="s">
        <v>55</v>
      </c>
    </row>
    <row r="19" spans="2:13" ht="16.5" x14ac:dyDescent="0.3">
      <c r="B19" s="19"/>
      <c r="C19" s="14" t="s">
        <v>47</v>
      </c>
      <c r="D19" s="24" t="s">
        <v>48</v>
      </c>
      <c r="E19" s="24">
        <v>3</v>
      </c>
      <c r="F19" s="14">
        <v>46000</v>
      </c>
      <c r="G19" s="14">
        <f>F19*E19</f>
        <v>138000</v>
      </c>
      <c r="H19" s="48"/>
    </row>
    <row r="20" spans="2:13" ht="16.5" x14ac:dyDescent="0.3">
      <c r="B20" s="20"/>
      <c r="C20" s="15" t="s">
        <v>45</v>
      </c>
      <c r="D20" s="22" t="s">
        <v>46</v>
      </c>
      <c r="E20" s="22">
        <v>5</v>
      </c>
      <c r="F20" s="15">
        <v>23000</v>
      </c>
      <c r="G20" s="14">
        <f t="shared" ref="G20" si="2">F20*E20</f>
        <v>115000</v>
      </c>
      <c r="H20" s="49"/>
    </row>
    <row r="21" spans="2:13" ht="16.5" x14ac:dyDescent="0.3">
      <c r="B21" s="20"/>
      <c r="C21" s="15" t="s">
        <v>43</v>
      </c>
      <c r="D21" s="22" t="s">
        <v>49</v>
      </c>
      <c r="E21" s="22">
        <v>2</v>
      </c>
      <c r="F21" s="15">
        <v>295000</v>
      </c>
      <c r="G21" s="14">
        <v>180000</v>
      </c>
      <c r="H21" s="49"/>
    </row>
    <row r="22" spans="2:13" ht="17.25" thickBot="1" x14ac:dyDescent="0.35">
      <c r="B22" s="20"/>
      <c r="C22" s="15" t="s">
        <v>42</v>
      </c>
      <c r="D22" s="22" t="s">
        <v>50</v>
      </c>
      <c r="E22" s="22">
        <v>2</v>
      </c>
      <c r="F22" s="15"/>
      <c r="G22" s="26"/>
      <c r="H22" s="50">
        <v>3560.96</v>
      </c>
    </row>
    <row r="23" spans="2:13" ht="17.25" thickBot="1" x14ac:dyDescent="0.35">
      <c r="B23" s="20"/>
      <c r="C23" s="15"/>
      <c r="D23" s="22"/>
      <c r="E23" s="22"/>
      <c r="F23" s="18"/>
      <c r="G23" s="98">
        <f>G19+G20+G21</f>
        <v>433000</v>
      </c>
      <c r="H23" s="52">
        <v>3560.96</v>
      </c>
      <c r="M23" s="65"/>
    </row>
    <row r="24" spans="2:13" ht="17.25" thickBot="1" x14ac:dyDescent="0.35">
      <c r="B24" s="25"/>
      <c r="C24" s="26"/>
      <c r="D24" s="27"/>
      <c r="E24" s="27"/>
      <c r="F24" s="26"/>
      <c r="G24" s="14">
        <v>0</v>
      </c>
      <c r="H24" s="51"/>
    </row>
    <row r="25" spans="2:13" ht="18" thickBot="1" x14ac:dyDescent="0.3">
      <c r="B25" s="66">
        <v>4</v>
      </c>
      <c r="C25" s="67" t="s">
        <v>80</v>
      </c>
      <c r="D25" s="67" t="s">
        <v>51</v>
      </c>
      <c r="E25" s="67" t="s">
        <v>52</v>
      </c>
      <c r="F25" s="68" t="s">
        <v>53</v>
      </c>
      <c r="G25" s="69" t="s">
        <v>54</v>
      </c>
      <c r="H25" s="70" t="s">
        <v>55</v>
      </c>
    </row>
    <row r="26" spans="2:13" ht="16.5" x14ac:dyDescent="0.3">
      <c r="B26" s="19"/>
      <c r="C26" s="14" t="s">
        <v>47</v>
      </c>
      <c r="D26" s="24" t="s">
        <v>48</v>
      </c>
      <c r="E26" s="24">
        <v>3</v>
      </c>
      <c r="F26" s="14">
        <v>46000</v>
      </c>
      <c r="G26" s="14">
        <f>F26*E26</f>
        <v>138000</v>
      </c>
      <c r="H26" s="48"/>
    </row>
    <row r="27" spans="2:13" ht="16.5" x14ac:dyDescent="0.3">
      <c r="B27" s="20"/>
      <c r="C27" s="15" t="s">
        <v>45</v>
      </c>
      <c r="D27" s="22" t="s">
        <v>46</v>
      </c>
      <c r="E27" s="22">
        <v>5</v>
      </c>
      <c r="F27" s="15">
        <v>23000</v>
      </c>
      <c r="G27" s="14">
        <f t="shared" ref="G27" si="3">F27*E27</f>
        <v>115000</v>
      </c>
      <c r="H27" s="49"/>
    </row>
    <row r="28" spans="2:13" ht="16.5" x14ac:dyDescent="0.3">
      <c r="B28" s="20"/>
      <c r="C28" s="15" t="s">
        <v>43</v>
      </c>
      <c r="D28" s="22" t="s">
        <v>44</v>
      </c>
      <c r="E28" s="22">
        <v>2</v>
      </c>
      <c r="F28" s="18">
        <v>90000</v>
      </c>
      <c r="G28" s="14">
        <v>180000</v>
      </c>
      <c r="H28" s="103"/>
    </row>
    <row r="29" spans="2:13" ht="17.25" thickBot="1" x14ac:dyDescent="0.35">
      <c r="B29" s="20"/>
      <c r="C29" s="15" t="s">
        <v>42</v>
      </c>
      <c r="D29" s="22" t="s">
        <v>50</v>
      </c>
      <c r="E29" s="22">
        <v>2</v>
      </c>
      <c r="F29" s="15"/>
      <c r="G29" s="15"/>
      <c r="H29" s="15">
        <v>3560.96</v>
      </c>
    </row>
    <row r="30" spans="2:13" ht="17.25" thickBot="1" x14ac:dyDescent="0.35">
      <c r="B30" s="20"/>
      <c r="C30" s="15"/>
      <c r="D30" s="22"/>
      <c r="E30" s="22"/>
      <c r="F30" s="15"/>
      <c r="G30" s="98">
        <f>G26+G27+G28</f>
        <v>433000</v>
      </c>
      <c r="H30" s="52">
        <v>3560.96</v>
      </c>
    </row>
    <row r="31" spans="2:13" ht="17.25" thickBot="1" x14ac:dyDescent="0.35">
      <c r="B31" s="20"/>
      <c r="C31" s="15"/>
      <c r="D31" s="22"/>
      <c r="E31" s="22"/>
      <c r="F31" s="15"/>
      <c r="G31" s="15"/>
      <c r="H31" s="15"/>
    </row>
    <row r="32" spans="2:13" ht="15.75" thickBot="1" x14ac:dyDescent="0.3">
      <c r="B32" s="29"/>
      <c r="C32" s="46"/>
      <c r="D32" s="47"/>
      <c r="E32" s="142" t="s">
        <v>57</v>
      </c>
      <c r="F32" s="143"/>
      <c r="G32" s="106">
        <v>1299000</v>
      </c>
      <c r="H32" s="105">
        <v>10682.88</v>
      </c>
    </row>
    <row r="33" spans="2:8" ht="15.75" thickBot="1" x14ac:dyDescent="0.3">
      <c r="B33" s="53"/>
      <c r="C33" s="54"/>
      <c r="D33" s="55"/>
      <c r="E33" s="142" t="s">
        <v>56</v>
      </c>
      <c r="F33" s="143"/>
      <c r="G33" s="107">
        <v>0</v>
      </c>
      <c r="H33" s="104">
        <v>0</v>
      </c>
    </row>
    <row r="34" spans="2:8" ht="15.75" thickBot="1" x14ac:dyDescent="0.3">
      <c r="B34" s="56"/>
      <c r="C34" s="57"/>
      <c r="D34" s="58"/>
      <c r="E34" s="58"/>
      <c r="F34" s="57"/>
      <c r="G34" s="106">
        <f>SUM(G32:G33)</f>
        <v>1299000</v>
      </c>
      <c r="H34" s="105">
        <f>H32+H33</f>
        <v>10682.88</v>
      </c>
    </row>
    <row r="35" spans="2:8" x14ac:dyDescent="0.25">
      <c r="H35" s="65"/>
    </row>
  </sheetData>
  <mergeCells count="4">
    <mergeCell ref="B2:H2"/>
    <mergeCell ref="E33:F33"/>
    <mergeCell ref="E32:F32"/>
    <mergeCell ref="B3:H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Spares for Servicing </vt:lpstr>
      <vt:lpstr>SAVING ON CONDITION MONITORING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Onoriode, Festus SPDCTP-TPA</cp:lastModifiedBy>
  <dcterms:created xsi:type="dcterms:W3CDTF">2023-03-07T10:15:41Z</dcterms:created>
  <dcterms:modified xsi:type="dcterms:W3CDTF">2024-01-16T16:47:37Z</dcterms:modified>
</cp:coreProperties>
</file>