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aka.Omanukwue\Desktop\Water Services\Projects\Initiatives\IA RA Gen\"/>
    </mc:Choice>
  </mc:AlternateContent>
  <xr:revisionPtr revIDLastSave="0" documentId="8_{41627DA5-11DA-40B3-B5DE-1478E86ED020}" xr6:coauthVersionLast="47" xr6:coauthVersionMax="47" xr10:uidLastSave="{00000000-0000-0000-0000-000000000000}"/>
  <bookViews>
    <workbookView xWindow="-120" yWindow="-120" windowWidth="38640" windowHeight="21240" activeTab="1" xr2:uid="{F2091400-40EE-4BE0-8421-6C8AD1CB9936}"/>
  </bookViews>
  <sheets>
    <sheet name="Spares for Servicing " sheetId="1" r:id="rId1"/>
    <sheet name="SAVING ON CONDITION MONITORING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2" l="1"/>
  <c r="H32" i="2"/>
  <c r="G32" i="2"/>
  <c r="H31" i="2"/>
  <c r="G27" i="2"/>
  <c r="G26" i="2"/>
  <c r="G25" i="2"/>
  <c r="G29" i="2" s="1"/>
  <c r="G21" i="2" l="1"/>
  <c r="G20" i="2"/>
  <c r="G19" i="2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G23" i="2" l="1"/>
  <c r="G13" i="2"/>
  <c r="G14" i="2"/>
  <c r="G12" i="2"/>
  <c r="G6" i="2"/>
  <c r="G7" i="2"/>
  <c r="G5" i="2"/>
  <c r="F2" i="1"/>
  <c r="G2" i="1" s="1"/>
  <c r="G9" i="2" l="1"/>
  <c r="G31" i="2" s="1"/>
  <c r="G16" i="2"/>
</calcChain>
</file>

<file path=xl/sharedStrings.xml><?xml version="1.0" encoding="utf-8"?>
<sst xmlns="http://schemas.openxmlformats.org/spreadsheetml/2006/main" count="111" uniqueCount="70">
  <si>
    <t>S/N</t>
  </si>
  <si>
    <t>GENERATORS/CAPACITY</t>
  </si>
  <si>
    <t>SERVICING BASE ON 250RH</t>
  </si>
  <si>
    <t>REMARK</t>
  </si>
  <si>
    <t>IA SUSTATION</t>
  </si>
  <si>
    <t>SUBSTATION.1</t>
  </si>
  <si>
    <t>GEN1.1690KVA(D3516)</t>
  </si>
  <si>
    <t>GEN2.1100KVA(C32)</t>
  </si>
  <si>
    <t>SUBSTATION.2</t>
  </si>
  <si>
    <t>GEN1.2000KVA(D3516)</t>
  </si>
  <si>
    <t>GEN2.1500KVA(D3512)</t>
  </si>
  <si>
    <t>SUBSTATION.4</t>
  </si>
  <si>
    <t>GEN1.1000KVA(D3508)</t>
  </si>
  <si>
    <t>GEN2.500KVA(D3412)</t>
  </si>
  <si>
    <t>SUBSTATION.7</t>
  </si>
  <si>
    <t>GEN1.1500KVA(D3512)</t>
  </si>
  <si>
    <t>GEN2.1825KVA(D3516)</t>
  </si>
  <si>
    <t>GEN3.1100KVA(C32)</t>
  </si>
  <si>
    <t>RH DIFFERENCE</t>
  </si>
  <si>
    <t>MATERIAL REQUIREMENT FOR SERVICING</t>
  </si>
  <si>
    <t>OIL F.IR-0746,FUEL F.IR-0749,AIR F.8N-6309,2DRUMS RIMULAXW40</t>
  </si>
  <si>
    <t>OIL F.IR-0746,FUEL F.IR-0749,AIR 287-1530&amp;269-7041,1.5DRUMS RIMULAXW40</t>
  </si>
  <si>
    <t>OIL F.IR-0746,FUEL F.IR-0749,AIR F208-9065208-9066,2DRUMS RIMULAXW40</t>
  </si>
  <si>
    <t>OIL F.IR-0746,FUEL F.IR-0749,AIR F.8N-3378,2DRUMS RIMULAXW40</t>
  </si>
  <si>
    <t>OIL F.IR-0726,FUEL F.IR-0716,AIR F.8N-6309,1DRUM RIMULXW40</t>
  </si>
  <si>
    <t>OIL F.IR-0746,FUEL F.IR-0749,AIR F.4P-0710,2DRUMS RIMULAXW40</t>
  </si>
  <si>
    <t>OIL F.IR-0746,FUEL F.IR-0749,AIR F.287-1530&amp;269-7041,1.5DRUMS RIMULAXW40</t>
  </si>
  <si>
    <t xml:space="preserve">SERVICING BASE ON CONDITION MONITORING </t>
  </si>
  <si>
    <t>DUE</t>
  </si>
  <si>
    <t>NOT DUE</t>
  </si>
  <si>
    <t xml:space="preserve">Rimula Oil </t>
  </si>
  <si>
    <t>Air filter</t>
  </si>
  <si>
    <t>8N-6309</t>
  </si>
  <si>
    <t>Fuel filter</t>
  </si>
  <si>
    <t>1R-0749</t>
  </si>
  <si>
    <t>Oil filter</t>
  </si>
  <si>
    <t>1R-0726</t>
  </si>
  <si>
    <t>208-9065</t>
  </si>
  <si>
    <t>XW40</t>
  </si>
  <si>
    <t>Sub. 2 Gen 1</t>
  </si>
  <si>
    <t>287-1530</t>
  </si>
  <si>
    <t>Sub. 1 Gen 1</t>
  </si>
  <si>
    <t>PAT NO.</t>
  </si>
  <si>
    <t>QTY</t>
  </si>
  <si>
    <t xml:space="preserve">UNIT PRICE </t>
  </si>
  <si>
    <t>AMOUNT</t>
  </si>
  <si>
    <r>
      <t>AMOUNT($</t>
    </r>
    <r>
      <rPr>
        <b/>
        <u val="singleAccounting"/>
        <sz val="11"/>
        <color theme="1"/>
        <rFont val="Book Antiqua"/>
        <family val="1"/>
      </rPr>
      <t>)</t>
    </r>
  </si>
  <si>
    <t>Sub. 7 Gen 2</t>
  </si>
  <si>
    <t>IA SAVINGS</t>
  </si>
  <si>
    <t xml:space="preserve">D3508 OIL FILTER </t>
  </si>
  <si>
    <t>PART NO. 1R-0726</t>
  </si>
  <si>
    <t>PART NO. 1R-0756.</t>
  </si>
  <si>
    <t>D3412 FUEL FILTERS</t>
  </si>
  <si>
    <t>PART NO. 1R-0749.</t>
  </si>
  <si>
    <t xml:space="preserve">D3412 OIL FILTERS </t>
  </si>
  <si>
    <t>PART NO.1R-0716.</t>
  </si>
  <si>
    <t>D3508 AIR FILTERS</t>
  </si>
  <si>
    <t>PART NO. 8N-6309.</t>
  </si>
  <si>
    <t xml:space="preserve">D3412 AIR FILTERS </t>
  </si>
  <si>
    <t xml:space="preserve">PART NO. 142-1339 </t>
  </si>
  <si>
    <t xml:space="preserve"> 4P-0710</t>
  </si>
  <si>
    <t>LUBE OIL  FOR SERVICING.</t>
  </si>
  <si>
    <t>11 drum</t>
  </si>
  <si>
    <t>RA SERVICING MATERIALS FOR APRIL 2023</t>
  </si>
  <si>
    <r>
      <t>MAR.31</t>
    </r>
    <r>
      <rPr>
        <b/>
        <i/>
        <sz val="12"/>
        <color rgb="FFC00000"/>
        <rFont val="Calibri"/>
        <family val="2"/>
      </rPr>
      <t>ˢᵗ RH</t>
    </r>
  </si>
  <si>
    <t>APR.31ˢᵗ RH</t>
  </si>
  <si>
    <t>DF</t>
  </si>
  <si>
    <t>Sub. 4 Gen 1</t>
  </si>
  <si>
    <t>COST SAVINGS ON SPARES AND LUBRICATION FOR THE MONTH OF JULY IA /RA</t>
  </si>
  <si>
    <t>JUL.2023 Report/Warning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</si>
</sst>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i/>
      <sz val="12"/>
      <color rgb="FFC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u val="singleAccounting"/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7" xfId="0" applyFont="1" applyBorder="1"/>
    <xf numFmtId="43" fontId="7" fillId="0" borderId="12" xfId="1" applyFont="1" applyBorder="1"/>
    <xf numFmtId="43" fontId="7" fillId="0" borderId="1" xfId="1" applyFont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43" fontId="7" fillId="0" borderId="10" xfId="1" applyFont="1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43" fontId="7" fillId="0" borderId="1" xfId="1" applyFont="1" applyBorder="1" applyAlignment="1">
      <alignment horizontal="left"/>
    </xf>
    <xf numFmtId="43" fontId="7" fillId="0" borderId="1" xfId="1" applyFont="1" applyBorder="1" applyAlignment="1">
      <alignment horizontal="center"/>
    </xf>
    <xf numFmtId="43" fontId="7" fillId="0" borderId="12" xfId="1" applyFont="1" applyBorder="1" applyAlignment="1">
      <alignment horizontal="left"/>
    </xf>
    <xf numFmtId="43" fontId="7" fillId="0" borderId="12" xfId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43" fontId="7" fillId="0" borderId="11" xfId="1" applyFont="1" applyBorder="1"/>
    <xf numFmtId="43" fontId="7" fillId="0" borderId="11" xfId="1" applyFont="1" applyBorder="1" applyAlignment="1">
      <alignment horizontal="center"/>
    </xf>
    <xf numFmtId="43" fontId="7" fillId="0" borderId="28" xfId="1" applyFont="1" applyBorder="1"/>
    <xf numFmtId="43" fontId="8" fillId="2" borderId="17" xfId="1" applyFont="1" applyFill="1" applyBorder="1"/>
    <xf numFmtId="43" fontId="7" fillId="0" borderId="16" xfId="1" applyFont="1" applyBorder="1"/>
    <xf numFmtId="43" fontId="8" fillId="2" borderId="18" xfId="1" applyFont="1" applyFill="1" applyBorder="1"/>
    <xf numFmtId="43" fontId="8" fillId="2" borderId="23" xfId="1" applyFont="1" applyFill="1" applyBorder="1"/>
    <xf numFmtId="43" fontId="8" fillId="2" borderId="18" xfId="1" applyFont="1" applyFill="1" applyBorder="1" applyAlignment="1">
      <alignment vertical="center"/>
    </xf>
    <xf numFmtId="0" fontId="8" fillId="0" borderId="23" xfId="0" applyFont="1" applyBorder="1" applyAlignment="1">
      <alignment horizontal="center"/>
    </xf>
    <xf numFmtId="0" fontId="2" fillId="7" borderId="1" xfId="0" applyFont="1" applyFill="1" applyBorder="1"/>
    <xf numFmtId="0" fontId="0" fillId="7" borderId="5" xfId="0" applyFill="1" applyBorder="1"/>
    <xf numFmtId="0" fontId="0" fillId="7" borderId="0" xfId="0" applyFill="1"/>
    <xf numFmtId="0" fontId="0" fillId="7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43" fontId="8" fillId="2" borderId="26" xfId="1" applyFont="1" applyFill="1" applyBorder="1"/>
    <xf numFmtId="43" fontId="7" fillId="0" borderId="19" xfId="1" applyFont="1" applyBorder="1"/>
    <xf numFmtId="43" fontId="7" fillId="0" borderId="19" xfId="1" applyFont="1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43" fontId="8" fillId="2" borderId="17" xfId="0" applyNumberFormat="1" applyFont="1" applyFill="1" applyBorder="1"/>
    <xf numFmtId="43" fontId="8" fillId="2" borderId="23" xfId="0" applyNumberFormat="1" applyFont="1" applyFill="1" applyBorder="1"/>
    <xf numFmtId="43" fontId="7" fillId="7" borderId="17" xfId="0" applyNumberFormat="1" applyFont="1" applyFill="1" applyBorder="1"/>
    <xf numFmtId="43" fontId="7" fillId="0" borderId="22" xfId="1" applyFont="1" applyBorder="1"/>
    <xf numFmtId="43" fontId="7" fillId="0" borderId="5" xfId="1" applyFont="1" applyBorder="1"/>
    <xf numFmtId="43" fontId="7" fillId="0" borderId="29" xfId="1" applyFont="1" applyBorder="1"/>
    <xf numFmtId="43" fontId="8" fillId="2" borderId="20" xfId="1" applyFont="1" applyFill="1" applyBorder="1" applyAlignment="1">
      <alignment vertical="center"/>
    </xf>
    <xf numFmtId="43" fontId="7" fillId="0" borderId="32" xfId="1" applyFont="1" applyBorder="1"/>
    <xf numFmtId="43" fontId="8" fillId="2" borderId="20" xfId="1" applyFont="1" applyFill="1" applyBorder="1"/>
    <xf numFmtId="43" fontId="7" fillId="0" borderId="20" xfId="1" applyFont="1" applyBorder="1"/>
    <xf numFmtId="0" fontId="0" fillId="0" borderId="0" xfId="0" applyBorder="1"/>
    <xf numFmtId="0" fontId="8" fillId="0" borderId="36" xfId="0" applyFont="1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35" xfId="0" applyFont="1" applyBorder="1"/>
    <xf numFmtId="0" fontId="6" fillId="0" borderId="19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6" fillId="0" borderId="37" xfId="0" applyFont="1" applyBorder="1"/>
    <xf numFmtId="0" fontId="6" fillId="0" borderId="16" xfId="0" applyFont="1" applyBorder="1" applyAlignment="1">
      <alignment horizontal="center"/>
    </xf>
    <xf numFmtId="0" fontId="0" fillId="0" borderId="19" xfId="0" applyBorder="1" applyAlignment="1">
      <alignment horizontal="center"/>
    </xf>
    <xf numFmtId="3" fontId="0" fillId="0" borderId="20" xfId="0" applyNumberFormat="1" applyBorder="1"/>
    <xf numFmtId="43" fontId="0" fillId="0" borderId="0" xfId="0" applyNumberFormat="1"/>
    <xf numFmtId="0" fontId="8" fillId="4" borderId="18" xfId="0" applyFont="1" applyFill="1" applyBorder="1" applyAlignment="1">
      <alignment horizontal="center" vertical="center"/>
    </xf>
    <xf numFmtId="43" fontId="8" fillId="4" borderId="19" xfId="1" applyFont="1" applyFill="1" applyBorder="1" applyAlignment="1">
      <alignment horizontal="center" vertical="center"/>
    </xf>
    <xf numFmtId="43" fontId="8" fillId="4" borderId="21" xfId="1" applyFont="1" applyFill="1" applyBorder="1" applyAlignment="1">
      <alignment horizontal="center" vertical="center"/>
    </xf>
    <xf numFmtId="43" fontId="8" fillId="4" borderId="23" xfId="1" applyFont="1" applyFill="1" applyBorder="1" applyAlignment="1">
      <alignment horizontal="center" vertical="center"/>
    </xf>
    <xf numFmtId="43" fontId="8" fillId="4" borderId="17" xfId="1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/>
    </xf>
    <xf numFmtId="43" fontId="8" fillId="4" borderId="19" xfId="1" applyFont="1" applyFill="1" applyBorder="1" applyAlignment="1">
      <alignment horizontal="center"/>
    </xf>
    <xf numFmtId="43" fontId="7" fillId="4" borderId="19" xfId="1" applyFont="1" applyFill="1" applyBorder="1" applyAlignment="1">
      <alignment horizontal="center"/>
    </xf>
    <xf numFmtId="43" fontId="7" fillId="4" borderId="19" xfId="1" applyFont="1" applyFill="1" applyBorder="1"/>
    <xf numFmtId="43" fontId="7" fillId="4" borderId="20" xfId="1" applyFont="1" applyFill="1" applyBorder="1"/>
    <xf numFmtId="43" fontId="8" fillId="4" borderId="20" xfId="1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3" fontId="6" fillId="0" borderId="21" xfId="0" applyNumberFormat="1" applyFont="1" applyBorder="1" applyAlignment="1">
      <alignment horizontal="right"/>
    </xf>
    <xf numFmtId="3" fontId="6" fillId="0" borderId="38" xfId="0" applyNumberFormat="1" applyFont="1" applyBorder="1" applyAlignment="1">
      <alignment horizontal="right"/>
    </xf>
    <xf numFmtId="164" fontId="6" fillId="0" borderId="21" xfId="1" applyNumberFormat="1" applyFont="1" applyBorder="1" applyAlignment="1">
      <alignment horizontal="right" vertical="center"/>
    </xf>
    <xf numFmtId="0" fontId="0" fillId="0" borderId="1" xfId="0" applyBorder="1"/>
    <xf numFmtId="43" fontId="6" fillId="0" borderId="1" xfId="1" applyFont="1" applyBorder="1"/>
    <xf numFmtId="43" fontId="8" fillId="0" borderId="0" xfId="1" applyFont="1" applyBorder="1"/>
    <xf numFmtId="43" fontId="6" fillId="2" borderId="39" xfId="0" applyNumberFormat="1" applyFont="1" applyFill="1" applyBorder="1"/>
    <xf numFmtId="4" fontId="6" fillId="0" borderId="38" xfId="0" applyNumberFormat="1" applyFont="1" applyBorder="1" applyAlignment="1">
      <alignment horizontal="right"/>
    </xf>
    <xf numFmtId="43" fontId="6" fillId="0" borderId="0" xfId="1" applyFont="1" applyBorder="1"/>
    <xf numFmtId="43" fontId="6" fillId="2" borderId="0" xfId="0" applyNumberFormat="1" applyFont="1" applyFill="1" applyBorder="1"/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8" fillId="4" borderId="31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9D7B-B7E6-4818-AFA4-5001D9AE6945}">
  <dimension ref="A1:K25"/>
  <sheetViews>
    <sheetView workbookViewId="0">
      <selection activeCell="F3" sqref="F3"/>
    </sheetView>
  </sheetViews>
  <sheetFormatPr defaultRowHeight="15" x14ac:dyDescent="0.25"/>
  <cols>
    <col min="1" max="1" width="5.42578125" customWidth="1"/>
    <col min="2" max="2" width="20.7109375" customWidth="1"/>
    <col min="3" max="3" width="24.28515625" customWidth="1"/>
    <col min="4" max="4" width="40.28515625" customWidth="1"/>
    <col min="5" max="5" width="14.7109375" customWidth="1"/>
    <col min="6" max="7" width="15" customWidth="1"/>
    <col min="8" max="8" width="16.5703125" style="17" hidden="1" customWidth="1"/>
    <col min="9" max="9" width="18.28515625" style="17" customWidth="1"/>
    <col min="10" max="10" width="30" style="17" customWidth="1"/>
    <col min="11" max="11" width="14.42578125" customWidth="1"/>
  </cols>
  <sheetData>
    <row r="1" spans="1:11" s="51" customFormat="1" ht="31.5" customHeight="1" x14ac:dyDescent="0.25">
      <c r="A1" s="45" t="s">
        <v>0</v>
      </c>
      <c r="B1" s="46" t="s">
        <v>4</v>
      </c>
      <c r="C1" s="46" t="s">
        <v>1</v>
      </c>
      <c r="D1" s="47" t="s">
        <v>19</v>
      </c>
      <c r="E1" s="48" t="s">
        <v>64</v>
      </c>
      <c r="F1" s="48" t="s">
        <v>65</v>
      </c>
      <c r="G1" s="48" t="s">
        <v>66</v>
      </c>
      <c r="H1" s="48" t="s">
        <v>18</v>
      </c>
      <c r="I1" s="49" t="s">
        <v>2</v>
      </c>
      <c r="J1" s="50" t="s">
        <v>27</v>
      </c>
      <c r="K1" s="41" t="s">
        <v>3</v>
      </c>
    </row>
    <row r="2" spans="1:11" s="38" customFormat="1" ht="27" customHeight="1" x14ac:dyDescent="0.25">
      <c r="A2" s="105">
        <v>1</v>
      </c>
      <c r="B2" s="103" t="s">
        <v>5</v>
      </c>
      <c r="C2" s="6" t="s">
        <v>6</v>
      </c>
      <c r="D2" s="10" t="s">
        <v>20</v>
      </c>
      <c r="E2" s="36">
        <v>5777</v>
      </c>
      <c r="F2" s="36">
        <f>E2+H2</f>
        <v>6058</v>
      </c>
      <c r="G2" s="52">
        <f>F2-E2+H2</f>
        <v>562</v>
      </c>
      <c r="H2" s="52">
        <v>281</v>
      </c>
      <c r="I2" s="42" t="s">
        <v>28</v>
      </c>
      <c r="J2" s="39" t="s">
        <v>69</v>
      </c>
      <c r="K2" s="37"/>
    </row>
    <row r="3" spans="1:11" ht="30" x14ac:dyDescent="0.25">
      <c r="A3" s="106"/>
      <c r="B3" s="104"/>
      <c r="C3" s="6" t="s">
        <v>7</v>
      </c>
      <c r="D3" s="10" t="s">
        <v>26</v>
      </c>
      <c r="E3" s="5">
        <v>3090.2</v>
      </c>
      <c r="F3" s="36">
        <f t="shared" ref="F3:F10" si="0">E3+H3</f>
        <v>3146.5</v>
      </c>
      <c r="G3" s="42">
        <f t="shared" ref="G3:G10" si="1">F3-E3+H3</f>
        <v>112.60000000000018</v>
      </c>
      <c r="H3" s="43">
        <v>56.3</v>
      </c>
      <c r="I3" s="43" t="s">
        <v>29</v>
      </c>
      <c r="J3" s="39" t="s">
        <v>69</v>
      </c>
      <c r="K3" s="1"/>
    </row>
    <row r="4" spans="1:11" s="38" customFormat="1" ht="30" x14ac:dyDescent="0.25">
      <c r="A4" s="107">
        <v>2</v>
      </c>
      <c r="B4" s="109" t="s">
        <v>8</v>
      </c>
      <c r="C4" s="6" t="s">
        <v>9</v>
      </c>
      <c r="D4" s="10" t="s">
        <v>22</v>
      </c>
      <c r="E4" s="36">
        <v>4529.6000000000004</v>
      </c>
      <c r="F4" s="36">
        <f t="shared" si="0"/>
        <v>4870.6000000000004</v>
      </c>
      <c r="G4" s="52">
        <f t="shared" si="1"/>
        <v>682</v>
      </c>
      <c r="H4" s="52">
        <v>341</v>
      </c>
      <c r="I4" s="42" t="s">
        <v>29</v>
      </c>
      <c r="J4" s="39" t="s">
        <v>69</v>
      </c>
      <c r="K4" s="37"/>
    </row>
    <row r="5" spans="1:11" ht="30" x14ac:dyDescent="0.25">
      <c r="A5" s="108"/>
      <c r="B5" s="110"/>
      <c r="C5" s="7" t="s">
        <v>10</v>
      </c>
      <c r="D5" s="11" t="s">
        <v>23</v>
      </c>
      <c r="E5" s="5">
        <v>2240</v>
      </c>
      <c r="F5" s="36">
        <f t="shared" si="0"/>
        <v>2362</v>
      </c>
      <c r="G5" s="42">
        <f t="shared" si="1"/>
        <v>244</v>
      </c>
      <c r="H5" s="43">
        <v>122</v>
      </c>
      <c r="I5" s="43" t="s">
        <v>29</v>
      </c>
      <c r="J5" s="39" t="s">
        <v>69</v>
      </c>
      <c r="K5" s="1"/>
    </row>
    <row r="6" spans="1:11" ht="30" x14ac:dyDescent="0.25">
      <c r="A6" s="113">
        <v>3</v>
      </c>
      <c r="B6" s="111" t="s">
        <v>11</v>
      </c>
      <c r="C6" s="8" t="s">
        <v>12</v>
      </c>
      <c r="D6" s="12" t="s">
        <v>21</v>
      </c>
      <c r="E6" s="5">
        <v>1192.7</v>
      </c>
      <c r="F6" s="36">
        <f t="shared" si="0"/>
        <v>1340.7</v>
      </c>
      <c r="G6" s="52">
        <f t="shared" si="1"/>
        <v>296</v>
      </c>
      <c r="H6" s="43">
        <v>148</v>
      </c>
      <c r="I6" s="43" t="s">
        <v>29</v>
      </c>
      <c r="J6" s="39" t="s">
        <v>69</v>
      </c>
      <c r="K6" s="1"/>
    </row>
    <row r="7" spans="1:11" ht="30" x14ac:dyDescent="0.25">
      <c r="A7" s="114"/>
      <c r="B7" s="112"/>
      <c r="C7" s="8" t="s">
        <v>13</v>
      </c>
      <c r="D7" s="12" t="s">
        <v>24</v>
      </c>
      <c r="E7" s="5">
        <v>6899.1</v>
      </c>
      <c r="F7" s="36">
        <f t="shared" si="0"/>
        <v>6899.2000000000007</v>
      </c>
      <c r="G7" s="42">
        <f t="shared" si="1"/>
        <v>0.2000000000003638</v>
      </c>
      <c r="H7" s="43">
        <v>0.1</v>
      </c>
      <c r="I7" s="43" t="s">
        <v>29</v>
      </c>
      <c r="J7" s="39" t="s">
        <v>69</v>
      </c>
      <c r="K7" s="1"/>
    </row>
    <row r="8" spans="1:11" s="38" customFormat="1" ht="30" x14ac:dyDescent="0.25">
      <c r="A8" s="117">
        <v>6</v>
      </c>
      <c r="B8" s="120" t="s">
        <v>14</v>
      </c>
      <c r="C8" s="6" t="s">
        <v>15</v>
      </c>
      <c r="D8" s="10" t="s">
        <v>20</v>
      </c>
      <c r="E8" s="36">
        <v>3841.1</v>
      </c>
      <c r="F8" s="36">
        <f t="shared" si="0"/>
        <v>4119.3</v>
      </c>
      <c r="G8" s="52">
        <f t="shared" si="1"/>
        <v>556.40000000000032</v>
      </c>
      <c r="H8" s="52">
        <v>278.2</v>
      </c>
      <c r="I8" s="42" t="s">
        <v>28</v>
      </c>
      <c r="J8" s="39" t="s">
        <v>69</v>
      </c>
      <c r="K8" s="37"/>
    </row>
    <row r="9" spans="1:11" ht="30" x14ac:dyDescent="0.25">
      <c r="A9" s="118"/>
      <c r="B9" s="121"/>
      <c r="C9" s="9" t="s">
        <v>16</v>
      </c>
      <c r="D9" s="13" t="s">
        <v>25</v>
      </c>
      <c r="E9" s="5">
        <v>3344.2</v>
      </c>
      <c r="F9" s="36">
        <f t="shared" si="0"/>
        <v>3344.3999999999996</v>
      </c>
      <c r="G9" s="42">
        <f t="shared" si="1"/>
        <v>0.39999999999981811</v>
      </c>
      <c r="H9" s="43">
        <v>0.2</v>
      </c>
      <c r="I9" s="43" t="s">
        <v>29</v>
      </c>
      <c r="J9" s="39" t="s">
        <v>69</v>
      </c>
      <c r="K9" s="1"/>
    </row>
    <row r="10" spans="1:11" s="38" customFormat="1" ht="30" x14ac:dyDescent="0.25">
      <c r="A10" s="119"/>
      <c r="B10" s="122"/>
      <c r="C10" s="6" t="s">
        <v>17</v>
      </c>
      <c r="D10" s="10" t="s">
        <v>26</v>
      </c>
      <c r="E10" s="36">
        <v>4240.2</v>
      </c>
      <c r="F10" s="36">
        <f t="shared" si="0"/>
        <v>4598.8</v>
      </c>
      <c r="G10" s="52">
        <f t="shared" si="1"/>
        <v>717.20000000000039</v>
      </c>
      <c r="H10" s="52">
        <v>358.6</v>
      </c>
      <c r="I10" s="42" t="s">
        <v>28</v>
      </c>
      <c r="J10" s="39" t="s">
        <v>69</v>
      </c>
      <c r="K10" s="37"/>
    </row>
    <row r="11" spans="1:11" ht="15.75" thickBot="1" x14ac:dyDescent="0.3">
      <c r="A11" s="2"/>
      <c r="B11" s="3"/>
      <c r="C11" s="3"/>
      <c r="D11" s="3"/>
      <c r="E11" s="14"/>
      <c r="F11" s="14"/>
      <c r="G11" s="14"/>
      <c r="H11" s="44"/>
      <c r="I11" s="44"/>
      <c r="J11" s="40"/>
      <c r="K11" s="4"/>
    </row>
    <row r="15" spans="1:11" ht="15.75" thickBot="1" x14ac:dyDescent="0.3"/>
    <row r="16" spans="1:11" ht="15.75" thickBot="1" x14ac:dyDescent="0.3">
      <c r="A16" s="115" t="s">
        <v>63</v>
      </c>
      <c r="B16" s="116"/>
      <c r="C16" s="116"/>
      <c r="D16" s="116"/>
      <c r="E16" s="116"/>
      <c r="F16" s="96"/>
      <c r="G16" s="68"/>
      <c r="H16"/>
    </row>
    <row r="17" spans="1:8" ht="15.75" thickBot="1" x14ac:dyDescent="0.3">
      <c r="A17" s="72">
        <v>1</v>
      </c>
      <c r="B17" s="73" t="s">
        <v>49</v>
      </c>
      <c r="C17" s="74" t="s">
        <v>50</v>
      </c>
      <c r="D17" s="74">
        <v>18</v>
      </c>
      <c r="E17" s="93">
        <v>46000</v>
      </c>
      <c r="F17" s="97">
        <v>828000</v>
      </c>
      <c r="G17" s="101"/>
      <c r="H17"/>
    </row>
    <row r="18" spans="1:8" ht="15.75" thickBot="1" x14ac:dyDescent="0.3">
      <c r="A18" s="75">
        <v>2</v>
      </c>
      <c r="B18" s="76" t="s">
        <v>49</v>
      </c>
      <c r="C18" s="77" t="s">
        <v>51</v>
      </c>
      <c r="D18" s="77">
        <v>30</v>
      </c>
      <c r="E18" s="94">
        <v>23000</v>
      </c>
      <c r="F18" s="97">
        <v>690000</v>
      </c>
      <c r="G18" s="101"/>
      <c r="H18"/>
    </row>
    <row r="19" spans="1:8" ht="15.75" thickBot="1" x14ac:dyDescent="0.3">
      <c r="A19" s="72">
        <v>3</v>
      </c>
      <c r="B19" s="73" t="s">
        <v>52</v>
      </c>
      <c r="C19" s="74" t="s">
        <v>53</v>
      </c>
      <c r="D19" s="74">
        <v>16</v>
      </c>
      <c r="E19" s="95">
        <v>23000</v>
      </c>
      <c r="F19" s="97">
        <v>368000</v>
      </c>
      <c r="G19" s="101"/>
      <c r="H19"/>
    </row>
    <row r="20" spans="1:8" ht="15.75" thickBot="1" x14ac:dyDescent="0.3">
      <c r="A20" s="75">
        <v>4</v>
      </c>
      <c r="B20" s="76" t="s">
        <v>54</v>
      </c>
      <c r="C20" s="77" t="s">
        <v>55</v>
      </c>
      <c r="D20" s="77">
        <v>16</v>
      </c>
      <c r="E20" s="94">
        <v>46000</v>
      </c>
      <c r="F20" s="97">
        <v>736000</v>
      </c>
      <c r="G20" s="101"/>
      <c r="H20"/>
    </row>
    <row r="21" spans="1:8" ht="15.75" thickBot="1" x14ac:dyDescent="0.3">
      <c r="A21" s="72">
        <v>5</v>
      </c>
      <c r="B21" s="73" t="s">
        <v>56</v>
      </c>
      <c r="C21" s="74" t="s">
        <v>57</v>
      </c>
      <c r="D21" s="74">
        <v>6</v>
      </c>
      <c r="E21" s="93">
        <v>90000</v>
      </c>
      <c r="F21" s="97">
        <v>540000</v>
      </c>
      <c r="G21" s="101"/>
      <c r="H21"/>
    </row>
    <row r="22" spans="1:8" ht="15.75" thickBot="1" x14ac:dyDescent="0.3">
      <c r="A22" s="75">
        <v>6</v>
      </c>
      <c r="B22" s="76" t="s">
        <v>58</v>
      </c>
      <c r="C22" s="77" t="s">
        <v>59</v>
      </c>
      <c r="D22" s="77">
        <v>8</v>
      </c>
      <c r="E22" s="94">
        <v>90000</v>
      </c>
      <c r="F22" s="97">
        <v>720000</v>
      </c>
      <c r="G22" s="101"/>
      <c r="H22"/>
    </row>
    <row r="23" spans="1:8" ht="15.75" thickBot="1" x14ac:dyDescent="0.3">
      <c r="A23" s="72">
        <v>7</v>
      </c>
      <c r="B23" s="73" t="s">
        <v>56</v>
      </c>
      <c r="C23" s="74" t="s">
        <v>60</v>
      </c>
      <c r="D23" s="74">
        <v>8</v>
      </c>
      <c r="E23" s="93">
        <v>90000</v>
      </c>
      <c r="F23" s="97">
        <v>720000</v>
      </c>
      <c r="G23" s="101"/>
      <c r="H23"/>
    </row>
    <row r="24" spans="1:8" ht="15.75" thickBot="1" x14ac:dyDescent="0.3">
      <c r="A24" s="75">
        <v>8</v>
      </c>
      <c r="B24" s="76" t="s">
        <v>61</v>
      </c>
      <c r="C24" s="77" t="s">
        <v>62</v>
      </c>
      <c r="D24" s="77">
        <v>11</v>
      </c>
      <c r="E24" s="100">
        <v>3560.96</v>
      </c>
      <c r="F24" s="96"/>
      <c r="G24" s="68"/>
      <c r="H24" s="98">
        <v>39170.559999999998</v>
      </c>
    </row>
    <row r="25" spans="1:8" ht="15.75" thickBot="1" x14ac:dyDescent="0.3">
      <c r="A25" s="72"/>
      <c r="B25" s="73"/>
      <c r="C25" s="78"/>
      <c r="D25" s="78"/>
      <c r="E25" s="79"/>
      <c r="F25" s="99">
        <v>4641170.5599999996</v>
      </c>
      <c r="G25" s="102"/>
      <c r="H25"/>
    </row>
  </sheetData>
  <mergeCells count="9">
    <mergeCell ref="A16:E16"/>
    <mergeCell ref="A8:A10"/>
    <mergeCell ref="B8:B10"/>
    <mergeCell ref="B2:B3"/>
    <mergeCell ref="A2:A3"/>
    <mergeCell ref="A4:A5"/>
    <mergeCell ref="B4:B5"/>
    <mergeCell ref="B6:B7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891-1AD3-451C-B28F-4A1916E7C640}">
  <dimension ref="B1:M34"/>
  <sheetViews>
    <sheetView tabSelected="1" workbookViewId="0">
      <selection activeCell="H34" sqref="H34"/>
    </sheetView>
  </sheetViews>
  <sheetFormatPr defaultRowHeight="15" x14ac:dyDescent="0.25"/>
  <cols>
    <col min="2" max="2" width="8.7109375" style="18"/>
    <col min="3" max="3" width="26.85546875" customWidth="1"/>
    <col min="4" max="4" width="14.140625" style="17" customWidth="1"/>
    <col min="5" max="5" width="13" style="17" customWidth="1"/>
    <col min="6" max="6" width="17.42578125" customWidth="1"/>
    <col min="7" max="7" width="20.28515625" customWidth="1"/>
    <col min="8" max="8" width="17.7109375" customWidth="1"/>
    <col min="13" max="13" width="12.5703125" bestFit="1" customWidth="1"/>
  </cols>
  <sheetData>
    <row r="1" spans="2:13" ht="15.75" thickBot="1" x14ac:dyDescent="0.3"/>
    <row r="2" spans="2:13" ht="15.75" thickBot="1" x14ac:dyDescent="0.3">
      <c r="B2" s="123" t="s">
        <v>68</v>
      </c>
      <c r="C2" s="124"/>
      <c r="D2" s="124"/>
      <c r="E2" s="124"/>
      <c r="F2" s="124"/>
      <c r="G2" s="124"/>
      <c r="H2" s="125"/>
    </row>
    <row r="3" spans="2:13" ht="15.75" thickBot="1" x14ac:dyDescent="0.3">
      <c r="B3" s="128"/>
      <c r="C3" s="129"/>
      <c r="D3" s="129"/>
      <c r="E3" s="129"/>
      <c r="F3" s="129"/>
      <c r="G3" s="129"/>
      <c r="H3" s="130"/>
    </row>
    <row r="4" spans="2:13" ht="21.4" customHeight="1" thickBot="1" x14ac:dyDescent="0.3">
      <c r="B4" s="81">
        <v>1</v>
      </c>
      <c r="C4" s="82" t="s">
        <v>41</v>
      </c>
      <c r="D4" s="82" t="s">
        <v>42</v>
      </c>
      <c r="E4" s="82" t="s">
        <v>43</v>
      </c>
      <c r="F4" s="83" t="s">
        <v>44</v>
      </c>
      <c r="G4" s="84" t="s">
        <v>45</v>
      </c>
      <c r="H4" s="85" t="s">
        <v>46</v>
      </c>
    </row>
    <row r="5" spans="2:13" ht="16.5" x14ac:dyDescent="0.3">
      <c r="B5" s="20"/>
      <c r="C5" s="24" t="s">
        <v>35</v>
      </c>
      <c r="D5" s="25" t="s">
        <v>36</v>
      </c>
      <c r="E5" s="25">
        <v>3</v>
      </c>
      <c r="F5" s="15">
        <v>46000</v>
      </c>
      <c r="G5" s="15">
        <f>E5*F5</f>
        <v>138000</v>
      </c>
      <c r="H5" s="61"/>
    </row>
    <row r="6" spans="2:13" ht="16.5" x14ac:dyDescent="0.3">
      <c r="B6" s="21"/>
      <c r="C6" s="22" t="s">
        <v>33</v>
      </c>
      <c r="D6" s="23" t="s">
        <v>34</v>
      </c>
      <c r="E6" s="23">
        <v>5</v>
      </c>
      <c r="F6" s="16">
        <v>23000</v>
      </c>
      <c r="G6" s="15">
        <f t="shared" ref="G6:G7" si="0">E6*F6</f>
        <v>115000</v>
      </c>
      <c r="H6" s="62"/>
    </row>
    <row r="7" spans="2:13" ht="16.5" x14ac:dyDescent="0.3">
      <c r="B7" s="21"/>
      <c r="C7" s="22" t="s">
        <v>31</v>
      </c>
      <c r="D7" s="23" t="s">
        <v>32</v>
      </c>
      <c r="E7" s="23">
        <v>2</v>
      </c>
      <c r="F7" s="16">
        <v>90000</v>
      </c>
      <c r="G7" s="15">
        <f t="shared" si="0"/>
        <v>180000</v>
      </c>
      <c r="H7" s="62"/>
    </row>
    <row r="8" spans="2:13" ht="21.4" customHeight="1" thickBot="1" x14ac:dyDescent="0.35">
      <c r="B8" s="21"/>
      <c r="C8" s="16" t="s">
        <v>30</v>
      </c>
      <c r="D8" s="23" t="s">
        <v>38</v>
      </c>
      <c r="E8" s="23">
        <v>2</v>
      </c>
      <c r="F8" s="16"/>
      <c r="G8" s="27"/>
      <c r="H8" s="63">
        <v>3560.96</v>
      </c>
    </row>
    <row r="9" spans="2:13" ht="16.899999999999999" customHeight="1" thickBot="1" x14ac:dyDescent="0.35">
      <c r="B9" s="21"/>
      <c r="C9" s="16"/>
      <c r="D9" s="23"/>
      <c r="E9" s="23"/>
      <c r="F9" s="19"/>
      <c r="G9" s="34">
        <f>G5+G6+G7</f>
        <v>433000</v>
      </c>
      <c r="H9" s="64">
        <v>3560.96</v>
      </c>
    </row>
    <row r="10" spans="2:13" ht="17.25" thickBot="1" x14ac:dyDescent="0.35">
      <c r="B10" s="26"/>
      <c r="C10" s="27"/>
      <c r="D10" s="28"/>
      <c r="E10" s="28"/>
      <c r="F10" s="27"/>
      <c r="G10" s="31"/>
      <c r="H10" s="65"/>
    </row>
    <row r="11" spans="2:13" ht="17.25" thickBot="1" x14ac:dyDescent="0.35">
      <c r="B11" s="86">
        <v>2</v>
      </c>
      <c r="C11" s="87" t="s">
        <v>39</v>
      </c>
      <c r="D11" s="88"/>
      <c r="E11" s="88"/>
      <c r="F11" s="89"/>
      <c r="G11" s="89"/>
      <c r="H11" s="90"/>
    </row>
    <row r="12" spans="2:13" ht="16.5" x14ac:dyDescent="0.3">
      <c r="B12" s="20"/>
      <c r="C12" s="15" t="s">
        <v>35</v>
      </c>
      <c r="D12" s="25" t="s">
        <v>36</v>
      </c>
      <c r="E12" s="25">
        <v>3</v>
      </c>
      <c r="F12" s="15">
        <v>46000</v>
      </c>
      <c r="G12" s="15">
        <f>E12*F12</f>
        <v>138000</v>
      </c>
      <c r="H12" s="61"/>
    </row>
    <row r="13" spans="2:13" ht="16.5" x14ac:dyDescent="0.3">
      <c r="B13" s="21"/>
      <c r="C13" s="16" t="s">
        <v>33</v>
      </c>
      <c r="D13" s="23" t="s">
        <v>34</v>
      </c>
      <c r="E13" s="23">
        <v>5</v>
      </c>
      <c r="F13" s="16">
        <v>23000</v>
      </c>
      <c r="G13" s="15">
        <f t="shared" ref="G13:G14" si="1">E13*F13</f>
        <v>115000</v>
      </c>
      <c r="H13" s="62"/>
    </row>
    <row r="14" spans="2:13" ht="16.5" x14ac:dyDescent="0.3">
      <c r="B14" s="21"/>
      <c r="C14" s="16" t="s">
        <v>31</v>
      </c>
      <c r="D14" s="23" t="s">
        <v>37</v>
      </c>
      <c r="E14" s="23">
        <v>2</v>
      </c>
      <c r="F14" s="16">
        <v>295000</v>
      </c>
      <c r="G14" s="15">
        <f t="shared" si="1"/>
        <v>590000</v>
      </c>
      <c r="H14" s="62"/>
    </row>
    <row r="15" spans="2:13" ht="17.25" thickBot="1" x14ac:dyDescent="0.35">
      <c r="B15" s="21"/>
      <c r="C15" s="16" t="s">
        <v>30</v>
      </c>
      <c r="D15" s="23" t="s">
        <v>38</v>
      </c>
      <c r="E15" s="23">
        <v>2</v>
      </c>
      <c r="F15" s="16"/>
      <c r="G15" s="27"/>
      <c r="H15" s="63">
        <v>3560.96</v>
      </c>
    </row>
    <row r="16" spans="2:13" ht="17.25" thickBot="1" x14ac:dyDescent="0.35">
      <c r="B16" s="21"/>
      <c r="C16" s="16"/>
      <c r="D16" s="23"/>
      <c r="E16" s="23"/>
      <c r="F16" s="19"/>
      <c r="G16" s="32">
        <f>G12+G13+G14</f>
        <v>843000</v>
      </c>
      <c r="H16" s="66">
        <v>3560.96</v>
      </c>
      <c r="M16" s="80"/>
    </row>
    <row r="17" spans="2:8" ht="17.25" thickBot="1" x14ac:dyDescent="0.35">
      <c r="B17" s="26"/>
      <c r="C17" s="27"/>
      <c r="D17" s="28"/>
      <c r="E17" s="28"/>
      <c r="F17" s="27"/>
      <c r="G17" s="31"/>
      <c r="H17" s="65"/>
    </row>
    <row r="18" spans="2:8" ht="15.75" thickBot="1" x14ac:dyDescent="0.3">
      <c r="B18" s="86">
        <v>3</v>
      </c>
      <c r="C18" s="87" t="s">
        <v>47</v>
      </c>
      <c r="D18" s="87"/>
      <c r="E18" s="87"/>
      <c r="F18" s="87"/>
      <c r="G18" s="87"/>
      <c r="H18" s="91"/>
    </row>
    <row r="19" spans="2:8" ht="16.5" x14ac:dyDescent="0.3">
      <c r="B19" s="20"/>
      <c r="C19" s="15" t="s">
        <v>35</v>
      </c>
      <c r="D19" s="25" t="s">
        <v>36</v>
      </c>
      <c r="E19" s="25">
        <v>3</v>
      </c>
      <c r="F19" s="15">
        <v>46000</v>
      </c>
      <c r="G19" s="15">
        <f>E19*F19</f>
        <v>138000</v>
      </c>
      <c r="H19" s="61"/>
    </row>
    <row r="20" spans="2:8" ht="14.45" customHeight="1" x14ac:dyDescent="0.3">
      <c r="B20" s="21"/>
      <c r="C20" s="16" t="s">
        <v>33</v>
      </c>
      <c r="D20" s="23" t="s">
        <v>34</v>
      </c>
      <c r="E20" s="23">
        <v>5</v>
      </c>
      <c r="F20" s="16">
        <v>23000</v>
      </c>
      <c r="G20" s="15">
        <f t="shared" ref="G20:G21" si="2">E20*F20</f>
        <v>115000</v>
      </c>
      <c r="H20" s="62"/>
    </row>
    <row r="21" spans="2:8" ht="16.5" x14ac:dyDescent="0.3">
      <c r="B21" s="21"/>
      <c r="C21" s="16" t="s">
        <v>31</v>
      </c>
      <c r="D21" s="23" t="s">
        <v>32</v>
      </c>
      <c r="E21" s="23">
        <v>2</v>
      </c>
      <c r="F21" s="16">
        <v>90000</v>
      </c>
      <c r="G21" s="15">
        <f t="shared" si="2"/>
        <v>180000</v>
      </c>
      <c r="H21" s="62"/>
    </row>
    <row r="22" spans="2:8" ht="17.25" thickBot="1" x14ac:dyDescent="0.35">
      <c r="B22" s="21"/>
      <c r="C22" s="16" t="s">
        <v>30</v>
      </c>
      <c r="D22" s="23" t="s">
        <v>38</v>
      </c>
      <c r="E22" s="23">
        <v>2</v>
      </c>
      <c r="F22" s="16"/>
      <c r="G22" s="27"/>
      <c r="H22" s="63">
        <v>3560.96</v>
      </c>
    </row>
    <row r="23" spans="2:8" ht="17.25" thickBot="1" x14ac:dyDescent="0.35">
      <c r="B23" s="26"/>
      <c r="C23" s="27"/>
      <c r="D23" s="28"/>
      <c r="E23" s="28"/>
      <c r="F23" s="29"/>
      <c r="G23" s="53">
        <f>G19+G20+G21</f>
        <v>433000</v>
      </c>
      <c r="H23" s="53">
        <v>3560.96</v>
      </c>
    </row>
    <row r="24" spans="2:8" ht="15.75" thickBot="1" x14ac:dyDescent="0.3">
      <c r="B24" s="92">
        <v>4</v>
      </c>
      <c r="C24" s="87" t="s">
        <v>67</v>
      </c>
      <c r="D24" s="87"/>
      <c r="E24" s="87"/>
      <c r="F24" s="87"/>
      <c r="G24" s="87"/>
      <c r="H24" s="91"/>
    </row>
    <row r="25" spans="2:8" ht="16.5" x14ac:dyDescent="0.3">
      <c r="B25" s="20"/>
      <c r="C25" s="15" t="s">
        <v>35</v>
      </c>
      <c r="D25" s="25" t="s">
        <v>36</v>
      </c>
      <c r="E25" s="25">
        <v>3</v>
      </c>
      <c r="F25" s="15">
        <v>46000</v>
      </c>
      <c r="G25" s="15">
        <f>E25*F25</f>
        <v>138000</v>
      </c>
      <c r="H25" s="61"/>
    </row>
    <row r="26" spans="2:8" ht="16.5" x14ac:dyDescent="0.3">
      <c r="B26" s="21"/>
      <c r="C26" s="16" t="s">
        <v>33</v>
      </c>
      <c r="D26" s="23" t="s">
        <v>34</v>
      </c>
      <c r="E26" s="23">
        <v>5</v>
      </c>
      <c r="F26" s="16">
        <v>23000</v>
      </c>
      <c r="G26" s="15">
        <f t="shared" ref="G26:G27" si="3">E26*F26</f>
        <v>115000</v>
      </c>
      <c r="H26" s="62"/>
    </row>
    <row r="27" spans="2:8" ht="16.5" x14ac:dyDescent="0.3">
      <c r="B27" s="21"/>
      <c r="C27" s="16" t="s">
        <v>31</v>
      </c>
      <c r="D27" s="23" t="s">
        <v>40</v>
      </c>
      <c r="E27" s="23">
        <v>2</v>
      </c>
      <c r="F27" s="16">
        <v>295000</v>
      </c>
      <c r="G27" s="15">
        <f t="shared" si="3"/>
        <v>590000</v>
      </c>
      <c r="H27" s="62"/>
    </row>
    <row r="28" spans="2:8" ht="17.25" thickBot="1" x14ac:dyDescent="0.35">
      <c r="B28" s="21"/>
      <c r="C28" s="16" t="s">
        <v>30</v>
      </c>
      <c r="D28" s="23" t="s">
        <v>38</v>
      </c>
      <c r="E28" s="23">
        <v>1</v>
      </c>
      <c r="F28" s="16"/>
      <c r="G28" s="27"/>
      <c r="H28" s="63">
        <v>3560.96</v>
      </c>
    </row>
    <row r="29" spans="2:8" ht="17.25" thickBot="1" x14ac:dyDescent="0.35">
      <c r="B29" s="26"/>
      <c r="C29" s="27"/>
      <c r="D29" s="28"/>
      <c r="E29" s="28"/>
      <c r="F29" s="29"/>
      <c r="G29" s="33">
        <f>G25+G26+G27</f>
        <v>843000</v>
      </c>
      <c r="H29" s="30">
        <v>3560.96</v>
      </c>
    </row>
    <row r="30" spans="2:8" ht="17.25" thickBot="1" x14ac:dyDescent="0.35">
      <c r="B30" s="35"/>
      <c r="C30" s="54"/>
      <c r="D30" s="55"/>
      <c r="E30" s="55"/>
      <c r="F30" s="54"/>
      <c r="G30" s="54"/>
      <c r="H30" s="67"/>
    </row>
    <row r="31" spans="2:8" ht="17.25" thickBot="1" x14ac:dyDescent="0.35">
      <c r="B31" s="35"/>
      <c r="C31" s="56"/>
      <c r="D31" s="57"/>
      <c r="E31" s="126" t="s">
        <v>48</v>
      </c>
      <c r="F31" s="127"/>
      <c r="G31" s="60">
        <f>SUM(G9,G16,G23,G29)</f>
        <v>2552000</v>
      </c>
      <c r="H31" s="60">
        <f>SUM(H9,H16,H23,H29)</f>
        <v>14243.84</v>
      </c>
    </row>
    <row r="32" spans="2:8" ht="15.75" thickBot="1" x14ac:dyDescent="0.3">
      <c r="B32" s="69"/>
      <c r="C32" s="70"/>
      <c r="D32" s="71"/>
      <c r="E32" s="71"/>
      <c r="F32" s="70"/>
      <c r="G32" s="59">
        <f>G31</f>
        <v>2552000</v>
      </c>
      <c r="H32" s="58">
        <f>H31</f>
        <v>14243.84</v>
      </c>
    </row>
    <row r="34" spans="8:8" x14ac:dyDescent="0.25">
      <c r="H34" s="80">
        <f>H32+G32/750</f>
        <v>17646.506666666668</v>
      </c>
    </row>
  </sheetData>
  <mergeCells count="3">
    <mergeCell ref="B2:H2"/>
    <mergeCell ref="E31:F31"/>
    <mergeCell ref="B3:H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Spares for Servicing </vt:lpstr>
      <vt:lpstr>SAVING ON CONDITION MONITORING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Omanukwue, Odinaka M SPDC-UPO/G/USMR</cp:lastModifiedBy>
  <dcterms:created xsi:type="dcterms:W3CDTF">2023-03-07T10:15:41Z</dcterms:created>
  <dcterms:modified xsi:type="dcterms:W3CDTF">2023-08-08T07:39:08Z</dcterms:modified>
</cp:coreProperties>
</file>