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4B8CC944-01C6-451D-B229-FC26B5D7950C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Jun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6" i="8" l="1"/>
  <c r="E5" i="8" l="1"/>
  <c r="D5" i="8"/>
  <c r="C5" i="8"/>
  <c r="E8" i="8" l="1"/>
  <c r="C8" i="1" s="1"/>
  <c r="E7" i="8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<sst xmlns="http://schemas.openxmlformats.org/spreadsheetml/2006/main" count="77" uniqueCount="45">
  <si>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</si>
  <si>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</si>
  <si>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</si>
  <si>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</si>
  <si>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</si>
  <si>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</si>
  <si>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</si>
  <si>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</si>
  <si>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</si>
  <si>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</si>
  <si>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</si>
  <si>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</si>
  <si>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</si>
  <si>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</si>
  <si>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</si>
  <si>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</si>
  <si>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</si>
  <si>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</si>
  <si>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</si>
  <si>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</si>
  <si>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</si>
  <si>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</si>
  <si>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</si>
  <si>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</si>
  <si>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</si>
  <si>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</si>
  <si>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</si>
  <si>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</si>
  <si>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</si>
  <si>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</si>
  <si>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</si>
  <si>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</si>
  <si>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</si>
  <si>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</si>
  <si>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</si>
  <si>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</si>
  <si>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ISIF1</t>
  </si>
  <si>
    <t>OKOF1</t>
  </si>
  <si>
    <t>Net to Asset</t>
  </si>
  <si>
    <t>Total</t>
  </si>
  <si>
    <t>Plan</t>
  </si>
  <si>
    <t>Actual</t>
  </si>
  <si>
    <t>Inremental</t>
  </si>
  <si>
    <t>Pipeline Share</t>
  </si>
  <si>
    <t>IDS Cages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</si>
</sst>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3818B0A2-F9EC-4B0B-B12B-C9868713FB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C34" sqref="C34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25">
      <c r="B8" s="7" t="s">
        <v>10</v>
      </c>
      <c r="C8" s="26">
        <f>('Jun 2019 Production'!E8)/30/1000</f>
        <v>4.7316227752015232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141948.68325604568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9403674.4196632579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-1880734.8839326517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7522939.5357306059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-959174.79080565227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6563764.7449249532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6563764.7449249532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6563764.7449249532</v>
      </c>
    </row>
    <row r="25" spans="2:11" x14ac:dyDescent="0.25">
      <c r="B25" t="s">
        <v>34</v>
      </c>
      <c r="C25" s="25">
        <f>C24*0.3</f>
        <v>1969129.4234774858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1969129.4234774858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37" spans="3:3" x14ac:dyDescent="0.25">
      <c r="C37" s="25"/>
    </row>
    <row r="38" spans="3:3" x14ac:dyDescent="0.25">
      <c r="C38" s="25"/>
    </row>
    <row r="39" spans="3:3" x14ac:dyDescent="0.25">
      <c r="C39" s="25"/>
    </row>
    <row r="40" spans="3:3" x14ac:dyDescent="0.25">
      <c r="C40" s="25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F7E0-31A0-44C9-9D1C-09C5CBFE61DF}">
  <dimension ref="B1:E8"/>
  <sheetViews>
    <sheetView workbookViewId="0">
      <selection activeCell="F17" sqref="F17"/>
    </sheetView>
  </sheetViews>
  <sheetFormatPr defaultRowHeight="15" x14ac:dyDescent="0.25"/>
  <cols>
    <col min="2" max="2" width="15.5703125" customWidth="1"/>
    <col min="4" max="4" width="10.140625" bestFit="1" customWidth="1"/>
  </cols>
  <sheetData>
    <row r="1" spans="2:5" x14ac:dyDescent="0.25">
      <c r="B1" s="5" t="s">
        <v>35</v>
      </c>
    </row>
    <row r="2" spans="2:5" x14ac:dyDescent="0.25">
      <c r="B2" s="27"/>
      <c r="C2" s="28" t="s">
        <v>36</v>
      </c>
      <c r="D2" s="28" t="s">
        <v>37</v>
      </c>
      <c r="E2" s="29" t="s">
        <v>39</v>
      </c>
    </row>
    <row r="3" spans="2:5" x14ac:dyDescent="0.25">
      <c r="B3" s="29" t="s">
        <v>40</v>
      </c>
      <c r="C3" s="30">
        <v>17934.510000000002</v>
      </c>
      <c r="D3" s="30">
        <v>240089.84305842678</v>
      </c>
      <c r="E3" s="27"/>
    </row>
    <row r="4" spans="2:5" x14ac:dyDescent="0.25">
      <c r="B4" s="29" t="s">
        <v>41</v>
      </c>
      <c r="C4" s="30">
        <v>27483.171024738149</v>
      </c>
      <c r="D4" s="30">
        <v>391237.80458770262</v>
      </c>
      <c r="E4" s="27"/>
    </row>
    <row r="5" spans="2:5" x14ac:dyDescent="0.25">
      <c r="B5" s="29" t="s">
        <v>42</v>
      </c>
      <c r="C5" s="30">
        <f>C4-C3</f>
        <v>9548.6610247381468</v>
      </c>
      <c r="D5" s="30">
        <f>D4-D3</f>
        <v>151147.96152927584</v>
      </c>
      <c r="E5" s="30">
        <f>SUM(C5:D5)</f>
        <v>160696.62255401397</v>
      </c>
    </row>
    <row r="6" spans="2:5" x14ac:dyDescent="0.25">
      <c r="B6" s="29" t="s">
        <v>43</v>
      </c>
      <c r="C6" s="27"/>
      <c r="D6" s="27"/>
      <c r="E6" s="30">
        <f>E5*2.9/30</f>
        <v>15534.006846888016</v>
      </c>
    </row>
    <row r="7" spans="2:5" x14ac:dyDescent="0.25">
      <c r="B7" s="29" t="s">
        <v>44</v>
      </c>
      <c r="C7" s="27"/>
      <c r="D7" s="27"/>
      <c r="E7" s="30">
        <f>E5*0.02</f>
        <v>3213.9324510802794</v>
      </c>
    </row>
    <row r="8" spans="2:5" x14ac:dyDescent="0.25">
      <c r="B8" s="29" t="s">
        <v>38</v>
      </c>
      <c r="C8" s="27"/>
      <c r="D8" s="27"/>
      <c r="E8" s="31">
        <f>E5-E6-E7</f>
        <v>141948.68325604568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Jun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2019-07-16T10:28:53Z</dcterms:modified>
</cp:coreProperties>
</file>