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8_{9C1B2853-40C2-4F48-BD63-AC570D6CC512}" xr6:coauthVersionLast="41" xr6:coauthVersionMax="41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Nov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" l="1"/>
  <c r="D5" i="8" l="1"/>
  <c r="E5" i="8"/>
  <c r="F5" i="8" l="1"/>
  <c r="C5" i="8"/>
  <c r="G4" i="8"/>
  <c r="G3" i="8"/>
  <c r="G5" i="8" l="1"/>
  <c r="G6" i="8" s="1"/>
  <c r="G7" i="8"/>
  <c r="G8" i="8" l="1"/>
  <c r="C23" i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<sst xmlns="http://schemas.openxmlformats.org/spreadsheetml/2006/main" count="78" uniqueCount="46">
  <si>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</si>
  <si>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</si>
  <si>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</si>
  <si>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</si>
  <si>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</si>
  <si>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</si>
  <si>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</si>
  <si>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</si>
  <si>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</si>
  <si>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</si>
  <si>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</si>
  <si>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</si>
  <si>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</si>
  <si>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</si>
  <si>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</si>
  <si>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</si>
  <si>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</si>
  <si>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</si>
  <si>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</si>
  <si>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</si>
  <si>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</si>
  <si>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</si>
  <si>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</si>
  <si>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</si>
  <si>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</si>
  <si>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</si>
  <si>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</si>
  <si>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</si>
  <si>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</si>
  <si>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</si>
  <si>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</si>
  <si>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</si>
  <si>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</si>
  <si>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</si>
  <si>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</si>
  <si>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</si>
  <si>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ISIF1</t>
  </si>
  <si>
    <t>OKOF1</t>
  </si>
  <si>
    <t>Total</t>
  </si>
  <si>
    <t>Plan</t>
  </si>
  <si>
    <t>Actual</t>
  </si>
  <si>
    <t>Inremental</t>
  </si>
  <si>
    <t>Pipeline Share</t>
  </si>
  <si>
    <t>IDS Cages Share</t>
  </si>
  <si>
    <t>NKAF1</t>
  </si>
  <si>
    <t>IMOF1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</si>
</sst>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6" fillId="0" borderId="0"/>
  </cellStyleXfs>
  <cellXfs count="3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/>
    <xf numFmtId="3" fontId="0" fillId="0" borderId="7" xfId="0" applyNumberFormat="1" applyBorder="1"/>
    <xf numFmtId="0" fontId="3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7" xfId="0" applyNumberFormat="1" applyBorder="1" applyAlignment="1">
      <alignment horizontal="center"/>
    </xf>
    <xf numFmtId="3" fontId="0" fillId="0" borderId="0" xfId="0" applyNumberFormat="1" applyAlignment="1">
      <alignment horizontal="center"/>
    </xf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  <cellStyle name="Normal 3" xfId="4" xr:uid="{3818B0A2-F9EC-4B0B-B12B-C9868713FB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9" zoomScale="85" zoomScaleNormal="85" workbookViewId="0">
      <selection activeCell="C31" sqref="C31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30</v>
      </c>
      <c r="E7" s="7" t="s">
        <v>9</v>
      </c>
      <c r="F7" s="11">
        <v>30</v>
      </c>
      <c r="I7" s="7" t="s">
        <v>9</v>
      </c>
      <c r="J7" s="11">
        <v>30</v>
      </c>
    </row>
    <row r="8" spans="2:11" x14ac:dyDescent="0.35">
      <c r="B8" s="7" t="s">
        <v>10</v>
      </c>
      <c r="C8" s="26">
        <f>('Nov 2019 Production'!G8)/30/1000</f>
        <v>7.1405518261892524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214216.55478567758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14191204.104886783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-2838240.8209773568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35">
      <c r="B15" s="7" t="s">
        <v>22</v>
      </c>
      <c r="C15" s="19">
        <f>+C10+C11+C12+C13+C14</f>
        <v>11352963.283909427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-1447502.8186984519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35">
      <c r="B17" s="20"/>
      <c r="C17" s="21"/>
      <c r="E17" s="20"/>
      <c r="F17" s="21"/>
      <c r="I17" s="20"/>
      <c r="J17" s="21"/>
    </row>
    <row r="18" spans="2:11" ht="15" thickBot="1" x14ac:dyDescent="0.4">
      <c r="B18" s="22" t="s">
        <v>25</v>
      </c>
      <c r="C18" s="15">
        <f t="shared" ref="C18" si="3">+C15+C16</f>
        <v>9905460.4652109742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3">
        <f>C18-C14</f>
        <v>9905460.4652109742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4">
        <f>C23+C22+C20</f>
        <v>9905460.4652109742</v>
      </c>
    </row>
    <row r="25" spans="2:11" x14ac:dyDescent="0.35">
      <c r="B25" t="s">
        <v>34</v>
      </c>
      <c r="C25" s="25">
        <f>C24*0.3</f>
        <v>2971638.1395632923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35">
      <c r="B27" t="s">
        <v>32</v>
      </c>
      <c r="C27" s="4">
        <f>C25+F25+J25</f>
        <v>2971638.1395632923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5"/>
    </row>
    <row r="35" spans="3:3" x14ac:dyDescent="0.35">
      <c r="C35" s="25"/>
    </row>
    <row r="36" spans="3:3" x14ac:dyDescent="0.35">
      <c r="C36" s="25"/>
    </row>
    <row r="37" spans="3:3" x14ac:dyDescent="0.35">
      <c r="C37" s="25"/>
    </row>
    <row r="38" spans="3:3" x14ac:dyDescent="0.35">
      <c r="C38" s="25"/>
    </row>
    <row r="39" spans="3:3" x14ac:dyDescent="0.35">
      <c r="C39" s="25"/>
    </row>
    <row r="40" spans="3:3" x14ac:dyDescent="0.35">
      <c r="C40" s="25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9F7E0-31A0-44C9-9D1C-09C5CBFE61DF}">
  <dimension ref="B1:G8"/>
  <sheetViews>
    <sheetView workbookViewId="0">
      <selection activeCell="C15" sqref="C15"/>
    </sheetView>
  </sheetViews>
  <sheetFormatPr defaultRowHeight="14.5" x14ac:dyDescent="0.35"/>
  <cols>
    <col min="2" max="2" width="15.54296875" customWidth="1"/>
  </cols>
  <sheetData>
    <row r="1" spans="2:7" x14ac:dyDescent="0.35">
      <c r="B1" s="5" t="s">
        <v>35</v>
      </c>
    </row>
    <row r="2" spans="2:7" x14ac:dyDescent="0.35">
      <c r="B2" s="27"/>
      <c r="C2" s="31" t="s">
        <v>36</v>
      </c>
      <c r="D2" s="31" t="s">
        <v>45</v>
      </c>
      <c r="E2" s="31" t="s">
        <v>44</v>
      </c>
      <c r="F2" s="30" t="s">
        <v>37</v>
      </c>
      <c r="G2" s="30" t="s">
        <v>38</v>
      </c>
    </row>
    <row r="3" spans="2:7" x14ac:dyDescent="0.35">
      <c r="B3" s="28" t="s">
        <v>39</v>
      </c>
      <c r="C3" s="32">
        <v>17208.75</v>
      </c>
      <c r="D3" s="32">
        <v>274492.09538866405</v>
      </c>
      <c r="E3" s="32">
        <v>39662.400000000001</v>
      </c>
      <c r="F3" s="33">
        <v>162409.81043872374</v>
      </c>
      <c r="G3" s="33">
        <f>SUM(C3:F3)</f>
        <v>493773.05582738784</v>
      </c>
    </row>
    <row r="4" spans="2:7" x14ac:dyDescent="0.35">
      <c r="B4" s="28" t="s">
        <v>40</v>
      </c>
      <c r="C4" s="32">
        <v>25419.745464410509</v>
      </c>
      <c r="D4" s="32">
        <v>298064.38681702456</v>
      </c>
      <c r="E4" s="32">
        <v>51124.860877903106</v>
      </c>
      <c r="F4" s="33">
        <v>363362.79516597209</v>
      </c>
      <c r="G4" s="33">
        <f>SUM(C4:F4)</f>
        <v>737971.78832531022</v>
      </c>
    </row>
    <row r="5" spans="2:7" x14ac:dyDescent="0.35">
      <c r="B5" s="28" t="s">
        <v>41</v>
      </c>
      <c r="C5" s="32">
        <f t="shared" ref="C5:F5" si="0">C4-C3</f>
        <v>8210.9954644105092</v>
      </c>
      <c r="D5" s="32">
        <f t="shared" si="0"/>
        <v>23572.291428360506</v>
      </c>
      <c r="E5" s="32">
        <f t="shared" si="0"/>
        <v>11462.460877903104</v>
      </c>
      <c r="F5" s="33">
        <f t="shared" si="0"/>
        <v>200952.98472724835</v>
      </c>
      <c r="G5" s="33">
        <f>SUM(C5:F5)</f>
        <v>244198.73249792246</v>
      </c>
    </row>
    <row r="6" spans="2:7" x14ac:dyDescent="0.35">
      <c r="B6" s="28" t="s">
        <v>42</v>
      </c>
      <c r="C6" s="27"/>
      <c r="D6" s="27"/>
      <c r="E6" s="27"/>
      <c r="F6" s="33"/>
      <c r="G6" s="33">
        <f>G5*3.08333333333333/30</f>
        <v>25098.203062286448</v>
      </c>
    </row>
    <row r="7" spans="2:7" x14ac:dyDescent="0.35">
      <c r="B7" s="28" t="s">
        <v>43</v>
      </c>
      <c r="C7" s="27"/>
      <c r="D7" s="27"/>
      <c r="E7" s="27"/>
      <c r="F7" s="29"/>
      <c r="G7" s="33">
        <f>G5*0.02</f>
        <v>4883.9746499584498</v>
      </c>
    </row>
    <row r="8" spans="2:7" x14ac:dyDescent="0.35">
      <c r="G8" s="34">
        <f>G5-G6-G7</f>
        <v>214216.55478567755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Nov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2019-12-17T13:06:25Z</dcterms:modified>
</cp:coreProperties>
</file>