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DC21959F-4FEF-4E86-8F9F-CD3AF0F38AD3}" xr6:coauthVersionLast="41" xr6:coauthVersionMax="41" xr10:uidLastSave="{00000000-0000-0000-0000-000000000000}"/>
  <bookViews>
    <workbookView xWindow="-110" yWindow="-110" windowWidth="19420" windowHeight="10420" activeTab="1" xr2:uid="{FF9B8E57-B727-43BB-A63A-A8696AA40007}"/>
  </bookViews>
  <sheets>
    <sheet name="FCF" sheetId="1" r:id="rId1"/>
    <sheet name="Oct 2019 Production" sheetId="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Direct_Fixed_Opex">#REF!</definedName>
    <definedName name="AG_Direct_Variable_Opex">#REF!</definedName>
    <definedName name="AG_Fiscal_Opex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direct_Opex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">[18]R8_fld!#REF!</definedName>
    <definedName name="areac">'[19]#REF'!$B$23:$B$195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[20]Economics!$C$13</definedName>
    <definedName name="Asset_Performance_Unit">#REF!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IF('[21]prodprof 1'!XEE1&lt;=[0]!CumP,'[21]prodprof 1'!XEE1*[0]!GORP,[0]!CumP*[0]!GORP+('[21]prodprof 1'!XEE1-[0]!CumP)*([0]!GORP+('[21]prodprof 1'!XEE1-[0]!CumP)*0.5*[0]!SlopeG))</definedName>
    <definedName name="aszdxfc">IF('[21]prodprof 1'!XEE1&lt;=CumP,'[21]prodprof 1'!XEE1*GORP,CumP*GORP+('[21]prodprof 1'!XEE1-CumP)*(GORP+('[21]prodprof 1'!XEE1-CumP)*0.5*SlopeG))</definedName>
    <definedName name="aszdxfc1" localSheetId="0">IF('[21]prodprof 1'!XEE1&lt;=[0]!CumP,'[21]prodprof 1'!XEE1*[0]!GORP,[0]!CumP*[0]!GORP+('[21]prodprof 1'!XEE1-[0]!CumP)*([0]!GORP+('[21]prodprof 1'!XEE1-[0]!CumP)*0.5*[0]!SlopeG))</definedName>
    <definedName name="aszdxfc1">IF('[21]prodprof 1'!XEE1&lt;=CumP,'[21]prodprof 1'!XEE1*GORP,CumP*GORP+('[21]prodprof 1'!XEE1-CumP)*(GORP+('[21]prodprof 1'!XEE1-CumP)*0.5*SlopeG))</definedName>
    <definedName name="aszdxfc1000" localSheetId="0">IF('[21]prodprof 1'!XEE1&lt;=[0]!CumP,'[21]prodprof 1'!XEE1*[0]!GORP,[0]!CumP*[0]!GORP+('[21]prodprof 1'!XEE1-[0]!CumP)*([0]!GORP+('[21]prodprof 1'!XEE1-[0]!CumP)*0.5*[0]!SlopeG))</definedName>
    <definedName name="aszdxfc1000">IF('[21]prodprof 1'!XEE1&lt;=CumP,'[21]prodprof 1'!XEE1*GORP,CumP*GORP+('[21]prodprof 1'!XEE1-CumP)*(GORP+('[21]prodprof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'[22]AWARDED (2)'!$A$5:$B$74</definedName>
    <definedName name="b">'[23]Mapping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'[24]Mapping Fields to AGG node'!$A$3:$A$171</definedName>
    <definedName name="base2">'[25]Mapping Fields to AGG node'!$A$3:$A$171</definedName>
    <definedName name="bbb">[26]Indicators!#REF!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fdsds">[26]Indicators!#REF!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[27]estgl81!$Y$39:$Y$43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'[28]Budget,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nnbg">[26]Indicators!#REF!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[29]SetUp!$D$9</definedName>
    <definedName name="boe_gas">[30]SetUp!$D$9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[31]Sheet1!#REF!</definedName>
    <definedName name="bof">[31]Sheet1!#REF!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'[32]Data Entry'!$G$9</definedName>
    <definedName name="Bonny_Barrels">'[32]Data Entry'!$C$9</definedName>
    <definedName name="Bonny_US">'[32]Data Entry'!$E$9</definedName>
    <definedName name="Bonus_Inp">[33]Sheet1!$D$50:$AZ$50</definedName>
    <definedName name="bonus_recovered">[33]Sheet1!$D$148:$AZ$148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[34]BPDMS!$A$1:$L$1444</definedName>
    <definedName name="BPID">#REF!</definedName>
    <definedName name="Brass_API">'[32]Data Entry'!$G$11</definedName>
    <definedName name="Brass_Barrels">'[32]Data Entry'!$C$11</definedName>
    <definedName name="Brass_US">'[32]Data Entry'!$E$11</definedName>
    <definedName name="brt">[35]Sheet2!$A$2:$A$165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'[36]2005'!$A$168:$B$260</definedName>
    <definedName name="C_211_Production_Capex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[37]AWARDED!$B$7:$D$81</definedName>
    <definedName name="CACategory" localSheetId="0">#REF!</definedName>
    <definedName name="CACategory">#REF!</definedName>
    <definedName name="CACode">[38]Economics!$AD$14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[33]Sheet1!$D$150:$AZ$150</definedName>
    <definedName name="CAPEX_TOTAL">[33]Sheet1!$D$62:$AZ$62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[39]Contract_Details!$A$2:$R$74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PV_Tranche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[40]AWARDED!$B$7:$E$76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[41]Sheet1!$B$5:$B$81</definedName>
    <definedName name="Commencement_Phase_1" localSheetId="0">#REF!</definedName>
    <definedName name="Commencement_Phase_1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[30]SetUp!$D$5</definedName>
    <definedName name="Company_Name" localSheetId="0">#REF!</definedName>
    <definedName name="Company_Name">#REF!</definedName>
    <definedName name="Company_Type">[42]SetUp!$C$14</definedName>
    <definedName name="CompanyName">[43]SetUp!$C$8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tract_Type">#REF!</definedName>
    <definedName name="conv1">[44]Overview!$L$4</definedName>
    <definedName name="conv2">[44]Overview!$M$4</definedName>
    <definedName name="conv3">[44]Overview!$X$2</definedName>
    <definedName name="conv4">[44]Overview!$AG$2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[30]SetUp!$D$4</definedName>
    <definedName name="CtryCode" localSheetId="0">#REF!</definedName>
    <definedName name="CtryCode">#REF!</definedName>
    <definedName name="CtryName">[42]SetUp!$C$7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'[21]prodprof 1'!$F$22</definedName>
    <definedName name="CumGas" localSheetId="0">IF('[21]prodprof 1'!XEE1&lt;=[0]!CumP,'[21]prodprof 1'!XEE1*[0]!GORP,[0]!CumP*[0]!GORP+('[21]prodprof 1'!XEE1-[0]!CumP)*([0]!GORP+('[21]prodprof 1'!XEE1-[0]!CumP)*0.5*[0]!SlopeG))</definedName>
    <definedName name="CumGas">IF('[21]prodprof 1'!XEE1&lt;=CumP,'[21]prodprof 1'!XEE1*GORP,CumP*GORP+('[21]prodprof 1'!XEE1-CumP)*(GORP+('[21]prodprof 1'!XEE1-CumP)*0.5*SlopeG))</definedName>
    <definedName name="cumgas1" localSheetId="0">IF('[21]prodprof 1'!XEE1&lt;=[0]!CumP,'[21]prodprof 1'!XEE1*[0]!GORP,[0]!CumP*[0]!GORP+('[21]prodprof 1'!XEE1-[0]!CumP)*([0]!GORP+('[21]prodprof 1'!XEE1-[0]!CumP)*0.5*[0]!SlopeG))</definedName>
    <definedName name="cumgas1">IF('[21]prodprof 1'!XEE1&lt;=CumP,'[21]prodprof 1'!XEE1*GORP,CumP*GORP+('[21]prodprof 1'!XEE1-CumP)*(GORP+('[21]prodprof 1'!XEE1-CumP)*0.5*SlopeG))</definedName>
    <definedName name="CumOil">#N/A</definedName>
    <definedName name="CumP">'[21]prodprof 1'!$F$16</definedName>
    <definedName name="CumWat">#N/A</definedName>
    <definedName name="CURRENT" localSheetId="0">#REF!</definedName>
    <definedName name="CURRENT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>#REF!</definedName>
    <definedName name="D_G2">#REF!</definedName>
    <definedName name="D_G3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ddddd">[18]R8_fld!#REF!</definedName>
    <definedName name="Decl">'[21]prodprof 1'!$F$27</definedName>
    <definedName name="dee" localSheetId="0">#REF!</definedName>
    <definedName name="dee">#REF!</definedName>
    <definedName name="deerfg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fdf">[26]Indicators!#REF!</definedName>
    <definedName name="dfdv">[26]Indicators!#REF!</definedName>
    <definedName name="DIR" localSheetId="0">#REF!</definedName>
    <definedName name="DIR">#REF!</definedName>
    <definedName name="Directorate">'[45]do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">[18]R8_fld!#REF!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">[26]Indicators!#REF!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'[32]Data Entry'!$G$12</definedName>
    <definedName name="EA_Barrels">'[32]Data Entry'!$C$12</definedName>
    <definedName name="EA_US">'[32]Data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eee">[26]Indicators!#REF!</definedName>
    <definedName name="eerttn">[26]Indicators!#REF!</definedName>
    <definedName name="eerv">[26]Indicators!#REF!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_Product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PG_Tranche">#REF!</definedName>
    <definedName name="erbbvg">[26]Indicators!#REF!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vfv">[26]Indicators!#REF!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ded_Fields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">[18]R8_fld!#REF!</definedName>
    <definedName name="EXP_APPR_TOT">[33]Sheet1!$D$55:$AZ$55</definedName>
    <definedName name="EXP_IIP">[18]R8_fld!#REF!</definedName>
    <definedName name="EXP_RES">[18]R8_fld!#REF!</definedName>
    <definedName name="EXP_URT">[18]R8_fld!#REF!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[33]Sheet1!$D$149:$AZ$149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[28]Sheet1!$B$9:$E$29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dd">[26]Indicators!#REF!</definedName>
    <definedName name="fddd">[26]Indicators!#REF!</definedName>
    <definedName name="FEB" localSheetId="0">#REF!</definedName>
    <definedName name="FEB">#REF!</definedName>
    <definedName name="Fee_received">[33]Sheet1!$D$159:$AZ$159</definedName>
    <definedName name="feee">[46]AFE!$A$2:$B$125</definedName>
    <definedName name="FF" localSheetId="0">#REF!</definedName>
    <definedName name="FF">#REF!</definedName>
    <definedName name="fff">[18]R8_fld!#REF!</definedName>
    <definedName name="fghj" localSheetId="0">#REF!</definedName>
    <definedName name="fghj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[43]SetUp!$E$70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'[47]Mapping Fields to AGG node'!$B$3:$B$171</definedName>
    <definedName name="fields">'[48]Mapping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[49]flora!$A$1:$G$184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[43]SetUp!$C$10</definedName>
    <definedName name="Fopex" localSheetId="0">#REF!</definedName>
    <definedName name="Fopex">#REF!</definedName>
    <definedName name="Forcados_API">'[32]Data Entry'!$G$10</definedName>
    <definedName name="Forcados_Barrels">'[32]Data Entry'!$C$10</definedName>
    <definedName name="Forcados_US">'[32]Data Entry'!$E$10</definedName>
    <definedName name="Forecasts_Sheets_Osa" localSheetId="0">'[47]Mapping Fields to AGG node'!$B$3:$B$171</definedName>
    <definedName name="Forecasts_Sheets_Osa">'[48]Mapping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[30]SetUp!$H$11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Fiscal_Opex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[50]Profiles!#REF!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bbg">[26]Indicators!#REF!</definedName>
    <definedName name="GCT_ACCRUAL___DIRECTORATE" localSheetId="0">#REF!</definedName>
    <definedName name="GCT_ACCRUAL___DIRECTORATE">#REF!</definedName>
    <definedName name="gggg">[26]Indicators!#REF!</definedName>
    <definedName name="gghbdj">[26]Indicators!#REF!</definedName>
    <definedName name="gghfgad">[26]Indicators!#REF!</definedName>
    <definedName name="ghgadf">[26]Indicators!#REF!</definedName>
    <definedName name="ghj.dfkm">[26]Indicators!#REF!</definedName>
    <definedName name="ghkim">#REF!</definedName>
    <definedName name="GI_Start_Date_T7">'[51]General Inputs'!$H$18</definedName>
    <definedName name="GLTIE" localSheetId="0">#REF!</definedName>
    <definedName name="GLTIE">#REF!</definedName>
    <definedName name="good">[12]Indicators!$V$2:$V$65536</definedName>
    <definedName name="GORP">'[21]prodprof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[52]Listvalues!$L$2:$L$7</definedName>
    <definedName name="gsvvvv">[26]Indicators!#REF!</definedName>
    <definedName name="gvhdcnggvzx">[26]Indicators!#REF!</definedName>
    <definedName name="gvjdbjnf">[26]Indicators!#REF!</definedName>
    <definedName name="gvs">[26]Indicators!#REF!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gdhhbfd">[26]Indicators!#REF!</definedName>
    <definedName name="hgfr">[26]Indicators!#REF!</definedName>
    <definedName name="hghhbjd">[26]Indicators!#REF!</definedName>
    <definedName name="hghvchbv">[26]Indicators!#REF!</definedName>
    <definedName name="hgtrt">#REF!</definedName>
    <definedName name="hhdsnkj">[26]Indicators!#REF!</definedName>
    <definedName name="hhhdfhv">[26]Indicators!#REF!</definedName>
    <definedName name="hhhh">[26]Indicators!#REF!</definedName>
    <definedName name="hhhhhh">[26]Indicators!#REF!</definedName>
    <definedName name="hhjdfjghd">[26]Indicators!#REF!</definedName>
    <definedName name="HIGH">[18]R8_fld!#REF!</definedName>
    <definedName name="HIGH_IIP">[18]R8_fld!#REF!</definedName>
    <definedName name="HIGH_RES">[18]R8_fld!#REF!</definedName>
    <definedName name="HIGH_URT">[18]R8_fld!#REF!</definedName>
    <definedName name="HighRegret">[43]SetUp!$C$37</definedName>
    <definedName name="HighRegretReason" localSheetId="0">#REF!</definedName>
    <definedName name="HighRegretReason">#REF!</definedName>
    <definedName name="hjgbdkjkdk">[26]Indicators!#REF!</definedName>
    <definedName name="hjgjhljrihvds">[26]Indicators!#REF!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'[53]Reservoir Summary Data'!$B$59</definedName>
    <definedName name="Horizontal_Rate_5.5">'[53]Reservoir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[54]Reference!$A$1:$A$2</definedName>
    <definedName name="IBVc_IBVt_distr.">[43]SetUp!$D$72:$I$72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kijdgd">#REF!</definedName>
    <definedName name="Indicator" localSheetId="0">#REF!</definedName>
    <definedName name="Indicator">#REF!</definedName>
    <definedName name="indicators2">[55]Definitions!$I$2:$I$101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IF(AND('[21]prodprof 1'!XET1&lt;='[21]prodprof 1'!$F$33,'[21]prodprof 1'!$F$38="YES"),'[21]prodprof 1'!XEZ1+'[21]prodprof 1'!$F$39*('[21]prodprof 1'!XEX1*'[21]prodprof 1'!$F$41+('[21]prodprof 1'!XEY1*1000-'[21]prodprof 1'!XEX1*'[21]prodprof 1'!$F$42)/('[21]prodprof 1'!$F$43*'[21]prodprof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P">#REF!</definedName>
    <definedName name="Item" localSheetId="0">#REF!</definedName>
    <definedName name="Item">#REF!</definedName>
    <definedName name="item2">[14]ActivityData!$A$5:$A$178</definedName>
    <definedName name="JAN">[56]Sheet1!$G$6:$K$67</definedName>
    <definedName name="jjkjsvbkb">[26]Indicators!#REF!</definedName>
    <definedName name="jkgxht">[26]Indicators!#REF!</definedName>
    <definedName name="jkiu">#REF!</definedName>
    <definedName name="jnl" localSheetId="0">[57]mar!#REF!</definedName>
    <definedName name="jnl">[57]mar!#REF!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8ukjgt">#REF!</definedName>
    <definedName name="LearningCategory">'[45]do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[30]SetUp!$H$10</definedName>
    <definedName name="liqbbl_m3" localSheetId="0">[29]SetUp!$D$10</definedName>
    <definedName name="liqbbl_m3">[30]SetUp!$D$10</definedName>
    <definedName name="LiquidTotalFactor">[2]Parameters!$C$3</definedName>
    <definedName name="list">[58]Sheet2!$A$1:$A$157</definedName>
    <definedName name="lists">[59]Sheet1!$A$1:$A$161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'[45]do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OW">[18]R8_fld!#REF!</definedName>
    <definedName name="LOW_IIP">[18]R8_fld!#REF!</definedName>
    <definedName name="LOW_RES">[18]R8_fld!#REF!</definedName>
    <definedName name="LOW_URT">[18]R8_fld!#REF!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'[60]Lookup Sheet'!$BC$2:$BD$13</definedName>
    <definedName name="LUT_Fields">'[60]Lookup Sheet'!$O$2:$S$146</definedName>
    <definedName name="LUT_iPPS">'[60]Lookup Sheet'!$B$2:$L$1846</definedName>
    <definedName name="LUT_Prod_Facilities">'[60]Lookup Sheet'!$U$2:$W$90</definedName>
    <definedName name="MailAddress">[43]SetUp!$C$11</definedName>
    <definedName name="map">#REF!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'[61]Config - Master Lists'!$D$98</definedName>
    <definedName name="MED">[18]R8_fld!#REF!</definedName>
    <definedName name="MED_IIP">[18]R8_fld!#REF!</definedName>
    <definedName name="MED_RES">[18]R8_fld!#REF!</definedName>
    <definedName name="MED_URT">[18]R8_fld!#REF!</definedName>
    <definedName name="Mike_Conway" localSheetId="0">#REF!</definedName>
    <definedName name="Mike_Conway">#REF!</definedName>
    <definedName name="MilestonesData">#REF!</definedName>
    <definedName name="MilestonesPlotArea">#REF!</definedName>
    <definedName name="MilestonesPlotData">#REF!</definedName>
    <definedName name="Min_Fin_Value">'[61]Config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m">[26]Indicators!#REF!</definedName>
    <definedName name="mmm">[26]Indicators!#REF!</definedName>
    <definedName name="mmmm">[26]Indicators!#REF!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[33]Sheet1!$D$80:$AZ$80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'[32]Data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[42]SetUp!$C$9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">[26]Indicators!#REF!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Direct_Fixed_Opex">#REF!</definedName>
    <definedName name="NAG_Direct_Variable_Opex">#REF!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iscal_Opex">#REF!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direct_Opex">#REF!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DDC_Gas">#REF!</definedName>
    <definedName name="NDDC_Oil">#REF!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[62]DATA!$A$2:$A$182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jhh">#REF!</definedName>
    <definedName name="nn">[26]Indicators!#REF!</definedName>
    <definedName name="nnnnnn">[26]Indicators!#REF!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'[53]Vivaldi Hub 1.3 tcf'!#REF!</definedName>
    <definedName name="Number_of_wells">'[53]Vivaldi Hub 1.3 tcf'!#REF!</definedName>
    <definedName name="O1_Inp">[33]Sheet1!$D$65:$AZ$65</definedName>
    <definedName name="O2_Inp">[33]Sheet1!$D$66:$AZ$66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porate_Overhead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Dir_Fixed_Opex">#REF!</definedName>
    <definedName name="Oil_Direct_Variable_Opex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iscal_Opex">#REF!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direct_Opex">#REF!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[33]Sheet1!$D$74:$AZ$74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_DVR">'[63]Ultimate Recovery and Reserves'!#REF!</definedName>
    <definedName name="OIL_REC_RES">'[63]Ultimate Recovery and Reserves'!#REF!</definedName>
    <definedName name="OIL_REC_URD">'[63]Ultimate Recovery and Reserves'!#REF!</definedName>
    <definedName name="OIL_REC_URT">'[63]Ultimate Recovery and Reserves'!#REF!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[44]Overview!$L$4</definedName>
    <definedName name="oil_vol_percent" localSheetId="0">#REF!</definedName>
    <definedName name="oil_vol_percent">#REF!</definedName>
    <definedName name="Oil_Wells" localSheetId="0">[50]Profiles!#REF!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'[64]Oil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data">'[65]Lookup sheet'!$AC$2:$AE$173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rator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30_Opex">#REF!</definedName>
    <definedName name="P_240_Other_Expenses">#REF!</definedName>
    <definedName name="P_250_Expl_Expense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[33]Sheet1!$D$14:$AZ$14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'[39]BASE DATA'!$A$29:$A$31</definedName>
    <definedName name="PAO">'[40]Budget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>#REF!</definedName>
    <definedName name="Plan_Unit_Category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>#REF!</definedName>
    <definedName name="plotPRA">#REF!</definedName>
    <definedName name="Pmaster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[66]FORMS!#REF!</definedName>
    <definedName name="POVNDRCD">[66]FORMS!#REF!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'[64]Oil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'[19]#REF'!$B$65:$P$149</definedName>
    <definedName name="Print_Area_2">'[19]#REF'!$B$3:$O$77</definedName>
    <definedName name="Print_Area_MI" localSheetId="0">[67]TER2!#REF!</definedName>
    <definedName name="Print_Area_MI">[67]TER2!#REF!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">[18]R8_fld!#REF!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filedata">'[65]Lookup sheet'!$R$2:$T$16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_Number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'[21]prodprof 1'!A$5*('[21]prodprof 1'!A31-'[21]prodprof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ewt5we">[26]Indicators!#REF!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jiv_Special_Lookup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'[21]prodprof 1'!$F$17</definedName>
    <definedName name="RATEREC" localSheetId="0">#REF!</definedName>
    <definedName name="RATEREC">#REF!</definedName>
    <definedName name="Ratio_disputed_capital_costs_PP_E" localSheetId="0">'[68]DATA INPUT'!#REF!</definedName>
    <definedName name="Ratio_disputed_capital_costs_PP_E">'[68]DATA INPUT'!#REF!</definedName>
    <definedName name="Ratio_disputed_capital_costs_PP_E_Bonga" localSheetId="0">'[68]DATA INPUT'!#REF!</definedName>
    <definedName name="Ratio_disputed_capital_costs_PP_E_Bonga">'[68]DATA INPUT'!#REF!</definedName>
    <definedName name="Ratio_disputed_capital_costs_PP_E_Erha" localSheetId="0">'[68]DATA INPUT'!#REF!</definedName>
    <definedName name="Ratio_disputed_capital_costs_PP_E_Erha">'[68]DATA INPUT'!#REF!</definedName>
    <definedName name="RawData" localSheetId="0">#REF!</definedName>
    <definedName name="RawData">#REF!</definedName>
    <definedName name="ray_shhet" localSheetId="0">'[69]Mapping Fields to AGG node'!$B$3:$B$171</definedName>
    <definedName name="ray_shhet">'[70]Mapping Fields to AGG node'!$B$3:$B$171</definedName>
    <definedName name="rbbea">[26]Indicators!#REF!</definedName>
    <definedName name="reabr">[26]Indicators!#REF!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r">#REF!</definedName>
    <definedName name="Reserves_Addition" localSheetId="0">#REF!</definedName>
    <definedName name="Reserves_Addition">#REF!</definedName>
    <definedName name="REV_ID">'[63]Ultimate Recovery and Reserves'!#REF!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vision">#REF!</definedName>
    <definedName name="revisions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eyryj">#REF!</definedName>
    <definedName name="rfww">[26]Indicators!#REF!</definedName>
    <definedName name="rig" localSheetId="0">[57]mar!#REF!</definedName>
    <definedName name="rig">[57]mar!#REF!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rrr">[26]Indicators!#REF!</definedName>
    <definedName name="rrtt">[26]Indicators!#REF!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thtrt">#REF!</definedName>
    <definedName name="Run_Description" localSheetId="0">#REF!</definedName>
    <definedName name="Run_Description">#REF!</definedName>
    <definedName name="S">[18]R8_fld!#REF!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sss">[26]Indicators!#REF!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[39]Contract_Details!$A$2:$A$74</definedName>
    <definedName name="set" localSheetId="0">#REF!</definedName>
    <definedName name="set">#REF!</definedName>
    <definedName name="sevbv">[26]Indicators!#REF!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are">[18]R8_fld!#REF!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>#REF!</definedName>
    <definedName name="Shell_Before_Tax_Cash_Flow">#REF!</definedName>
    <definedName name="Shell_bonus_paid">[33]Sheet1!$D$204:$AZ$204</definedName>
    <definedName name="Shell_bonus_recovered">[33]Sheet1!$D$208:$AZ$208</definedName>
    <definedName name="Shell_CAPEX">[33]Sheet1!$D$205:$AZ$205</definedName>
    <definedName name="Shell_capex_recovered">[33]Sheet1!$D$210:$AZ$210</definedName>
    <definedName name="Shell_CF">[33]Sheet1!$D$216:$AZ$216</definedName>
    <definedName name="Shell_cf_rt">[33]Sheet1!$D$218:$AZ$218</definedName>
    <definedName name="Shell_EXPEX">[33]Sheet1!$D$206:$AZ$206</definedName>
    <definedName name="Shell_Expex_recovered">[33]Sheet1!$D$209:$AZ$209</definedName>
    <definedName name="Shell_Expl_reward_gas">[33]Sheet1!$D$213:$AZ$213</definedName>
    <definedName name="Shell_Expl_reward_oil">[33]Sheet1!$D$214:$AZ$214</definedName>
    <definedName name="Shell_Fee">[33]Sheet1!$D$211:$AZ$211</definedName>
    <definedName name="Shell_OP" localSheetId="0">#REF!</definedName>
    <definedName name="Shell_OP">#REF!</definedName>
    <definedName name="Shell_Operated">#REF!</definedName>
    <definedName name="Shell_Operating_Income">#REF!</definedName>
    <definedName name="Shell_OPEX">[33]Sheet1!$D$207:$AZ$207</definedName>
    <definedName name="Shell_revenue">[33]Sheet1!$D$212:$AZ$212</definedName>
    <definedName name="shell_share">[33]Sheet1!$D$100</definedName>
    <definedName name="Shell_Tax">[33]Sheet1!$D$215:$AZ$215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'[21]prodprof 1'!$B$28</definedName>
    <definedName name="SlopeWE">'[21]prodprof 1'!$C$28</definedName>
    <definedName name="SlopeWH">'[21]prodprof 1'!$D$28</definedName>
    <definedName name="sma">[40]sma!$A$6:$F$19</definedName>
    <definedName name="SNAME1">'[63]Ultimate Recovery and Reserves'!#REF!</definedName>
    <definedName name="SNAME2">'[63]Ultimate Recovery and Reserves'!#REF!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[71]source!$A$1:$M$833</definedName>
    <definedName name="Start">#REF!</definedName>
    <definedName name="Start_date" localSheetId="0">#REF!</definedName>
    <definedName name="Start_date">#REF!</definedName>
    <definedName name="STATUS">'[39]BASE DATA'!$A$2:$A$21</definedName>
    <definedName name="Status_Flag">[20]Economics!$F$12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t">[26]Indicators!#REF!</definedName>
    <definedName name="stwds">[72]Indicators!$BU$2:$BU$65536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'[39]BASE DATA'!#REF!</definedName>
    <definedName name="SUPPLIERS">'[39]BASE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[33]Sheet1!$D$175:$AZ$175</definedName>
    <definedName name="TAXSUM" localSheetId="0">#REF!</definedName>
    <definedName name="TAXSUM">#REF!</definedName>
    <definedName name="tb">'[53]Reservoir Summary Data'!$B$39</definedName>
    <definedName name="TB_Rate_4.5">'[53]Reservoir Summary Data'!$B$60</definedName>
    <definedName name="TB_Rate_5.5">'[53]Reservoir Summary Data'!$B$67</definedName>
    <definedName name="teabrb">[26]Indicators!#REF!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[73]Full_Year!#REF!</definedName>
    <definedName name="TEST16">[73]Full_Year!#REF!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hvwa">[26]Indicators!#REF!</definedName>
    <definedName name="tkte">#REF!</definedName>
    <definedName name="tol_fin">[74]SetUp!$C$1001</definedName>
    <definedName name="tol_nonfin">[74]SetUp!$D$1001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rty4746wwwwww">#REF!</definedName>
    <definedName name="tttt">[26]Indicators!#REF!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5trgg">[26]Indicators!#REF!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hjyjgf">[26]Indicators!#REF!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>#REF!</definedName>
    <definedName name="V_2">#REF!</definedName>
    <definedName name="V_3">#REF!</definedName>
    <definedName name="V_4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dbrv">[26]Indicators!#REF!</definedName>
    <definedName name="vdsg">[26]Indicators!#REF!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'[53]Reservoir Summary Data'!$B$58</definedName>
    <definedName name="Vertical_EGP_Rate_5.5">'[53]Reservoir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'[21]prodprof 1'!$F$18</definedName>
    <definedName name="Well_Type">[75]Engine!$A$24:$A$33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errt">#REF!</definedName>
    <definedName name="Where">'[39]BASE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jghjfy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IF('[21]prodprof 1'!XEE1&lt;=[0]!CumP,'[21]prodprof 1'!XEE1*[0]!GORP,[0]!CumP*[0]!GORP+('[21]prodprof 1'!XEE1-[0]!CumP)*([0]!GORP+('[21]prodprof 1'!XEE1-[0]!CumP)*0.5*[0]!SlopeG))</definedName>
    <definedName name="wsdcgf">IF('[21]prodprof 1'!XEE1&lt;=CumP,'[21]prodprof 1'!XEE1*GORP,CumP*GORP+('[21]prodprof 1'!XEE1-CumP)*(GORP+('[21]prodprof 1'!XEE1-CumP)*0.5*SlopeG))</definedName>
    <definedName name="WW" localSheetId="0">#REF!</definedName>
    <definedName name="ww">[72]Indicators!$BI$2:$BI$65536</definedName>
    <definedName name="wyhg">#REF!</definedName>
    <definedName name="X_rate">'[76]As Is'!$B$17</definedName>
    <definedName name="X2005_Wells_Status_for_GWDP_update_Drilling_Only_List" localSheetId="0">#REF!</definedName>
    <definedName name="X2005_Wells_Status_for_GWDP_update_Drilling_Only_List">#REF!</definedName>
    <definedName name="xcv">[26]Indicators!#REF!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[42]SetUp!$I$1</definedName>
    <definedName name="year">[30]SetUp!$D$3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nsb">[26]Indicators!#REF!</definedName>
    <definedName name="YTDadj">'[77]Shell Adj YTD'!$U$6:$AF$105</definedName>
    <definedName name="yvrrerb">[26]Indicators!#REF!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 l="1"/>
  <c r="C5" i="8"/>
  <c r="G4" i="8"/>
  <c r="G3" i="8"/>
  <c r="G5" i="8" l="1"/>
  <c r="G6" i="8" s="1"/>
  <c r="G7" i="8"/>
  <c r="G8" i="8" l="1"/>
  <c r="C8" i="1" s="1"/>
  <c r="C23" i="1"/>
  <c r="J9" i="1" l="1"/>
  <c r="J10" i="1" s="1"/>
  <c r="F9" i="1"/>
  <c r="F10" i="1" s="1"/>
  <c r="F11" i="1" s="1"/>
  <c r="C9" i="1"/>
  <c r="C10" i="1" s="1"/>
  <c r="C11" i="1" s="1"/>
  <c r="C5" i="1"/>
  <c r="D4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</calcChain>
</file>

<file path=xl/sharedStrings.xml><?xml version="1.0" encoding="utf-8"?>
<sst xmlns="http://schemas.openxmlformats.org/spreadsheetml/2006/main" count="78" uniqueCount="46">
  <si>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</si>
  <si>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</si>
  <si>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</si>
  <si>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</si>
  <si>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</si>
  <si>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</si>
  <si>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</si>
  <si>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</si>
  <si>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</si>
  <si>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</si>
  <si>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</si>
  <si>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</si>
  <si>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</si>
  <si>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</si>
  <si>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</si>
  <si>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</si>
  <si>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</si>
  <si>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</si>
  <si>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</si>
  <si>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</si>
  <si>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</si>
  <si>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</si>
  <si>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</si>
  <si>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</si>
  <si>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</si>
  <si>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</si>
  <si>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</si>
  <si>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</si>
  <si>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</si>
  <si>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</si>
  <si>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</si>
  <si>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</si>
  <si>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</si>
  <si>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</si>
  <si>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</si>
  <si>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Oil</t>
  </si>
  <si>
    <t>ISIF1</t>
  </si>
  <si>
    <t>OKOF1</t>
  </si>
  <si>
    <t>Total</t>
  </si>
  <si>
    <t>Plan</t>
  </si>
  <si>
    <t>Actual</t>
  </si>
  <si>
    <t>Inremental</t>
  </si>
  <si>
    <t>Pipeline Share</t>
  </si>
  <si>
    <t>IDS Cages Share</t>
  </si>
  <si>
    <t>NKAF1</t>
  </si>
  <si>
    <t>IMOF1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</si>
</sst>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_ ;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6" fillId="0" borderId="0"/>
  </cellStyleXfs>
  <cellXfs count="35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  <xf numFmtId="168" fontId="0" fillId="4" borderId="1" xfId="2" applyNumberFormat="1" applyFont="1" applyFill="1" applyBorder="1"/>
    <xf numFmtId="0" fontId="0" fillId="0" borderId="7" xfId="0" applyBorder="1"/>
    <xf numFmtId="0" fontId="3" fillId="0" borderId="7" xfId="0" applyFont="1" applyBorder="1"/>
    <xf numFmtId="3" fontId="0" fillId="0" borderId="7" xfId="0" applyNumberFormat="1" applyBorder="1"/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/>
    </xf>
    <xf numFmtId="3" fontId="0" fillId="0" borderId="0" xfId="0" applyNumberFormat="1" applyAlignment="1">
      <alignment horizontal="center"/>
    </xf>
  </cellXfs>
  <cellStyles count="5">
    <cellStyle name="Comma 10 6" xfId="1" xr:uid="{52006BFE-9059-45E3-99D4-20161C221BFD}"/>
    <cellStyle name="Comma 2" xfId="2" xr:uid="{3F92C62A-CD5B-47EB-9B8B-455244283276}"/>
    <cellStyle name="Normal" xfId="0" builtinId="0"/>
    <cellStyle name="Normal 2" xfId="3" xr:uid="{2C54B063-4362-49D8-9655-229B2D03D0DF}"/>
    <cellStyle name="Normal 3" xfId="4" xr:uid="{3818B0A2-F9EC-4B0B-B12B-C9868713FB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ohn.W.Wilson\Local%20Settings\Temp\ARPR%202005%20-%20Detail%20R%20Tabl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Austin.Efenovwe/Local%20Settings/Temporary%20Internet%20Files/PEA_List_BP07_Project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6\John.W.Wilson$\DATA\ARPR%20Data\Arpr2001\Fieldsum%202002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AJUDE~1.ONA/OTLocal/EPAFRI~3/Workbin/1148EEB.R.O/BP11G%20IPSC%20&amp;%20Prod%2022Aug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5_res"/>
      <sheetName val="R6_res"/>
      <sheetName val="Table R7"/>
      <sheetName val="R8_fld"/>
      <sheetName val="R9_fld"/>
      <sheetName val="R9A_fld"/>
      <sheetName val="R9B_fld"/>
      <sheetName val="R10_fld"/>
      <sheetName val="R11_fld"/>
      <sheetName val="R12_fld"/>
      <sheetName val="Excluded Field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/>
      <sheetData sheetId="63"/>
      <sheetData sheetId="6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Indicators (2)"/>
      <sheetName val="PEA_BP07_PPS_Codes"/>
    </sheetNames>
    <sheetDataSet>
      <sheetData sheetId="0"/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  <sheetName val="Data_Entry1"/>
      <sheetName val="Automated_Balance_Sheet1"/>
      <sheetName val="Assoc_Coy_PMaster_Data1"/>
      <sheetName val="Group_Coy_PMaster_Data1"/>
      <sheetName val="Automated_Profit_&amp;_Loss1"/>
      <sheetName val="Automated_Cashflow1"/>
      <sheetName val="Auto_Volumes_and_Supplementary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  <sheetName val="WIP Phasing"/>
      <sheetName val="PMT&amp;BTPO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  <sheetName val="NON-LIFE_RAW2"/>
      <sheetName val="NON-LIFE_RAW"/>
      <sheetName val="NON-LIFE_RAW1"/>
      <sheetName val="NON-LIFE_RAW3"/>
      <sheetName val="NON-LIFE_RAW4"/>
      <sheetName val="NON-LIFE_RAW5"/>
      <sheetName val="NON-LIFE_RAW6"/>
      <sheetName val="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  <sheetName val=""/>
      <sheetName val="Lookup_Sheet"/>
      <sheetName val="Lookup_Sheet1"/>
      <sheetName val="OCIP_Resource_Allocation1"/>
      <sheetName val="Reservoir_Summary_Data1"/>
      <sheetName val="Vivaldi_Hub_1_3_tcf1"/>
      <sheetName val="Reservoir_Summary_Data"/>
      <sheetName val="Vivaldi_Hub_1_3_tcf"/>
      <sheetName val="OCIP_Resource_Allocation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"/>
      <sheetName val="NGL"/>
      <sheetName val="Gas"/>
      <sheetName val="Ultimate Recovery and Reserves"/>
      <sheetName val="Table D8"/>
      <sheetName val="Table D9"/>
      <sheetName val="Table D9A"/>
      <sheetName val="Table D9B"/>
      <sheetName val="Table D11"/>
      <sheetName val="Table D12"/>
      <sheetName val="I8"/>
      <sheetName val="I11"/>
      <sheetName val="I12"/>
      <sheetName val="Sheet1"/>
      <sheetName val="Schematics"/>
      <sheetName val="Oil Parameters"/>
      <sheetName val="Global 30ft max"/>
      <sheetName val="RIEPILOGO"/>
      <sheetName val="Lookup Shee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Lookup sheet"/>
      <sheetName val="Indicators_Aug22"/>
      <sheetName val="ProdData-FDAend2011"/>
      <sheetName val="Indicators_Aug25"/>
    </sheetNames>
    <sheetDataSet>
      <sheetData sheetId="0" refreshError="1"/>
      <sheetData sheetId="1">
        <row r="2">
          <cell r="R2" t="str">
            <v>DPSeqNo</v>
          </cell>
          <cell r="S2" t="str">
            <v>ProfileType2</v>
          </cell>
          <cell r="T2" t="str">
            <v>ProfileGp2</v>
          </cell>
          <cell r="AC2" t="str">
            <v>Field</v>
          </cell>
          <cell r="AD2" t="str">
            <v>OML_Data</v>
          </cell>
          <cell r="AE2" t="str">
            <v>Field code</v>
          </cell>
        </row>
        <row r="3">
          <cell r="R3" t="str">
            <v>OilOil (b/d)</v>
          </cell>
          <cell r="S3" t="str">
            <v>Oil (b/d)</v>
          </cell>
          <cell r="T3" t="str">
            <v>Oil+Cond (Bbl/d)</v>
          </cell>
          <cell r="AC3" t="str">
            <v>ABASARE</v>
          </cell>
          <cell r="AD3" t="str">
            <v>OML - 28</v>
          </cell>
          <cell r="AE3" t="str">
            <v>ABAS</v>
          </cell>
        </row>
        <row r="4">
          <cell r="R4" t="str">
            <v>OilCondensate (b/d)</v>
          </cell>
          <cell r="S4" t="str">
            <v>NAG in Oil??? =DO NOT USE=</v>
          </cell>
          <cell r="T4" t="str">
            <v>DO NOT USE</v>
          </cell>
          <cell r="AC4" t="str">
            <v>ABIALA</v>
          </cell>
          <cell r="AD4" t="str">
            <v>OML - 40</v>
          </cell>
          <cell r="AE4" t="str">
            <v>ABIA</v>
          </cell>
        </row>
        <row r="5">
          <cell r="R5" t="str">
            <v>OilGross (b/d)</v>
          </cell>
          <cell r="S5" t="str">
            <v>Gross Oil (b/d) =DO NOT USE=</v>
          </cell>
          <cell r="T5" t="str">
            <v>DO NOT USE</v>
          </cell>
          <cell r="AC5" t="str">
            <v>ABOH</v>
          </cell>
          <cell r="AE5" t="str">
            <v>ABOH</v>
          </cell>
        </row>
        <row r="6">
          <cell r="R6" t="str">
            <v>OilProd/Inj Gas (Mscf/d)</v>
          </cell>
          <cell r="S6" t="str">
            <v>AG Produced (Mscf/d)</v>
          </cell>
          <cell r="T6" t="str">
            <v>Gas Production</v>
          </cell>
          <cell r="AC6" t="str">
            <v>ABONEMA NORTH</v>
          </cell>
          <cell r="AD6" t="str">
            <v>OML - 23</v>
          </cell>
        </row>
        <row r="7">
          <cell r="R7" t="str">
            <v>OilSales Gas (Mscf/d)</v>
          </cell>
          <cell r="S7" t="str">
            <v>AG Sales (Mscf/d)</v>
          </cell>
          <cell r="T7" t="str">
            <v>Gas Sales (Mscf/d)</v>
          </cell>
          <cell r="AC7" t="str">
            <v>ADIBAWA</v>
          </cell>
          <cell r="AD7" t="str">
            <v>OML - 27</v>
          </cell>
          <cell r="AE7" t="str">
            <v>ADIB</v>
          </cell>
        </row>
        <row r="8">
          <cell r="R8" t="str">
            <v>OilFlare Gas (Mscf/d)</v>
          </cell>
          <cell r="S8" t="str">
            <v>AG Flare (Mscf/d)</v>
          </cell>
          <cell r="T8" t="str">
            <v>Gas Flare (Mscf/d)</v>
          </cell>
          <cell r="AC8" t="str">
            <v>ADIBAWA NORTHEAST</v>
          </cell>
          <cell r="AD8" t="str">
            <v>OML - 27</v>
          </cell>
          <cell r="AE8" t="str">
            <v>ADNE</v>
          </cell>
        </row>
        <row r="9">
          <cell r="R9" t="str">
            <v>OilOwnUse Gas (Mscf/d)</v>
          </cell>
          <cell r="S9" t="str">
            <v>AG OwnUse (Mscf/d)</v>
          </cell>
          <cell r="T9" t="str">
            <v>Gas Utilisation (Mscf/d)</v>
          </cell>
          <cell r="AC9" t="str">
            <v>AFAM</v>
          </cell>
          <cell r="AD9" t="str">
            <v>OML - 11</v>
          </cell>
          <cell r="AE9" t="str">
            <v>AFAM</v>
          </cell>
        </row>
        <row r="10">
          <cell r="R10" t="str">
            <v>GasOil (b/d)</v>
          </cell>
          <cell r="S10" t="str">
            <v>Oil in NAG??? =DO NOT USE=</v>
          </cell>
          <cell r="T10" t="str">
            <v>DO NOT USE</v>
          </cell>
          <cell r="AC10" t="str">
            <v>AFAM UMUOSI</v>
          </cell>
          <cell r="AD10" t="str">
            <v>OML - 11</v>
          </cell>
          <cell r="AE10" t="str">
            <v>AFMU</v>
          </cell>
        </row>
        <row r="11">
          <cell r="R11" t="str">
            <v>GasCondensate (b/d)</v>
          </cell>
          <cell r="S11" t="str">
            <v>Condensate (b/d)</v>
          </cell>
          <cell r="T11" t="str">
            <v>Oil+Cond (Bbl/d)</v>
          </cell>
          <cell r="AC11" t="str">
            <v>AFIESERE</v>
          </cell>
          <cell r="AD11" t="str">
            <v>OML - 30</v>
          </cell>
          <cell r="AE11" t="str">
            <v>AFIE</v>
          </cell>
        </row>
        <row r="12">
          <cell r="R12" t="str">
            <v>GasGross (b/d)</v>
          </cell>
          <cell r="S12" t="str">
            <v>Gross NAG =DO NOT USE=</v>
          </cell>
          <cell r="T12" t="str">
            <v>DO NOT USE</v>
          </cell>
          <cell r="AC12" t="str">
            <v>AFREMO</v>
          </cell>
          <cell r="AD12" t="str">
            <v>OML - 43</v>
          </cell>
          <cell r="AE12" t="str">
            <v>AFRE</v>
          </cell>
        </row>
        <row r="13">
          <cell r="R13" t="str">
            <v>GasProd/Inj Gas (Mscf/d)</v>
          </cell>
          <cell r="S13" t="str">
            <v>NAG produced (Mscf/d)</v>
          </cell>
          <cell r="T13" t="str">
            <v>Gas Production</v>
          </cell>
          <cell r="AC13" t="str">
            <v>AFUO</v>
          </cell>
          <cell r="AD13" t="str">
            <v>OML - 35</v>
          </cell>
          <cell r="AE13" t="str">
            <v>AFUO</v>
          </cell>
        </row>
        <row r="14">
          <cell r="R14" t="str">
            <v>GasSales Gas (Mscf/d)</v>
          </cell>
          <cell r="S14" t="str">
            <v>NAG Sales (Mscf/d)</v>
          </cell>
          <cell r="T14" t="str">
            <v>Gas Sales (Mscf/d)</v>
          </cell>
          <cell r="AC14" t="str">
            <v>AGBADA</v>
          </cell>
          <cell r="AD14" t="str">
            <v>OML - 17</v>
          </cell>
          <cell r="AE14" t="str">
            <v>AGBD</v>
          </cell>
        </row>
        <row r="15">
          <cell r="R15" t="str">
            <v>GasFlare Gas (Mscf/d)</v>
          </cell>
          <cell r="S15" t="str">
            <v>NAG Flare (Mscf/d)</v>
          </cell>
          <cell r="T15" t="str">
            <v>Gas Flare (Mscf/d)</v>
          </cell>
          <cell r="AC15" t="str">
            <v>AGBAYA</v>
          </cell>
          <cell r="AD15" t="str">
            <v>OML - 46</v>
          </cell>
          <cell r="AE15" t="str">
            <v>AGBA</v>
          </cell>
        </row>
        <row r="16">
          <cell r="R16" t="str">
            <v>GasOwnUse Gas (Mscf/d)</v>
          </cell>
          <cell r="S16" t="str">
            <v>NAG OwnUse (Mscf/d)</v>
          </cell>
          <cell r="T16" t="str">
            <v>Gas Utilisation (Mscf/d)</v>
          </cell>
          <cell r="AC16" t="str">
            <v>AHIA</v>
          </cell>
          <cell r="AD16" t="str">
            <v>OML - 21</v>
          </cell>
          <cell r="AE16" t="str">
            <v>AHIA</v>
          </cell>
        </row>
        <row r="17">
          <cell r="AC17" t="str">
            <v>AJATITON</v>
          </cell>
          <cell r="AD17" t="str">
            <v>OML - 35</v>
          </cell>
          <cell r="AE17" t="str">
            <v>AJAT</v>
          </cell>
        </row>
        <row r="18">
          <cell r="AC18" t="str">
            <v>AJOKPORI</v>
          </cell>
          <cell r="AE18" t="str">
            <v>AJOK</v>
          </cell>
        </row>
        <row r="19">
          <cell r="AC19" t="str">
            <v>AJUJU</v>
          </cell>
          <cell r="AD19" t="str">
            <v>OML - 42</v>
          </cell>
          <cell r="AE19" t="str">
            <v>AJUJ</v>
          </cell>
        </row>
        <row r="20">
          <cell r="AC20" t="str">
            <v>AKASO</v>
          </cell>
          <cell r="AD20" t="str">
            <v>OML - 18</v>
          </cell>
          <cell r="AE20" t="str">
            <v>AKOS</v>
          </cell>
        </row>
        <row r="21">
          <cell r="AC21" t="str">
            <v>AKONO</v>
          </cell>
          <cell r="AD21" t="str">
            <v>OML - 46</v>
          </cell>
          <cell r="AE21" t="str">
            <v>AKON</v>
          </cell>
        </row>
        <row r="22">
          <cell r="AC22" t="str">
            <v>ALAKIRI</v>
          </cell>
          <cell r="AD22" t="str">
            <v>OML - 18</v>
          </cell>
          <cell r="AE22" t="str">
            <v>ALAK</v>
          </cell>
        </row>
        <row r="23">
          <cell r="AC23" t="str">
            <v>ALAKIRI EAST</v>
          </cell>
          <cell r="AD23" t="str">
            <v>OML - 11</v>
          </cell>
          <cell r="AE23" t="str">
            <v>ALKE</v>
          </cell>
        </row>
        <row r="24">
          <cell r="AC24" t="str">
            <v>ALAKIRI WEST</v>
          </cell>
          <cell r="AD24" t="str">
            <v>OML - 18</v>
          </cell>
        </row>
        <row r="25">
          <cell r="AC25" t="str">
            <v>ALELE</v>
          </cell>
          <cell r="AD25" t="str">
            <v>OML - 35</v>
          </cell>
          <cell r="AE25" t="str">
            <v>ALEL</v>
          </cell>
        </row>
        <row r="26">
          <cell r="AC26" t="str">
            <v>AMUKPE</v>
          </cell>
          <cell r="AD26" t="str">
            <v>OML - 38</v>
          </cell>
        </row>
        <row r="27">
          <cell r="AC27" t="str">
            <v>ANGALALEI</v>
          </cell>
          <cell r="AD27" t="str">
            <v>OML - 35</v>
          </cell>
          <cell r="AE27" t="str">
            <v>ANGA</v>
          </cell>
        </row>
        <row r="28">
          <cell r="AC28" t="str">
            <v>ARUONE</v>
          </cell>
          <cell r="AD28" t="str">
            <v>OML - 38</v>
          </cell>
        </row>
        <row r="29">
          <cell r="AC29" t="str">
            <v>ASARITORU</v>
          </cell>
          <cell r="AD29" t="str">
            <v>OML - 18</v>
          </cell>
          <cell r="AE29" t="str">
            <v>ASAR</v>
          </cell>
        </row>
        <row r="30">
          <cell r="AC30" t="str">
            <v>ASSA NORTH</v>
          </cell>
          <cell r="AD30" t="str">
            <v>OML - 21</v>
          </cell>
          <cell r="AE30" t="str">
            <v>ASSN</v>
          </cell>
        </row>
        <row r="31">
          <cell r="AC31" t="str">
            <v>ATAMBA</v>
          </cell>
          <cell r="AD31" t="str">
            <v>OML - 42</v>
          </cell>
          <cell r="AE31" t="str">
            <v>ATAM</v>
          </cell>
        </row>
        <row r="32">
          <cell r="AC32" t="str">
            <v>AWOBA</v>
          </cell>
          <cell r="AD32" t="str">
            <v>OML - 24</v>
          </cell>
          <cell r="AE32" t="str">
            <v>AWOB</v>
          </cell>
        </row>
        <row r="33">
          <cell r="AC33" t="str">
            <v>AWOBA NORTH WEST</v>
          </cell>
          <cell r="AD33" t="str">
            <v>OML - 24</v>
          </cell>
          <cell r="AE33" t="str">
            <v>AWNW</v>
          </cell>
        </row>
        <row r="34">
          <cell r="AC34" t="str">
            <v>BATAN</v>
          </cell>
          <cell r="AD34" t="str">
            <v>OML - 42</v>
          </cell>
          <cell r="AE34" t="str">
            <v>BATA</v>
          </cell>
        </row>
        <row r="35">
          <cell r="AC35" t="str">
            <v>BELEMA</v>
          </cell>
          <cell r="AD35" t="str">
            <v>OML - 25</v>
          </cell>
          <cell r="AE35" t="str">
            <v>BELE</v>
          </cell>
        </row>
        <row r="36">
          <cell r="AC36" t="str">
            <v>BENIN ESTUARY</v>
          </cell>
          <cell r="AD36" t="str">
            <v>OML - 43</v>
          </cell>
          <cell r="AE36" t="str">
            <v>BENE</v>
          </cell>
        </row>
        <row r="37">
          <cell r="AC37" t="str">
            <v>BENISEDE</v>
          </cell>
          <cell r="AD37" t="str">
            <v>OML - 35</v>
          </cell>
          <cell r="AE37" t="str">
            <v>BENS</v>
          </cell>
        </row>
        <row r="38">
          <cell r="AC38" t="str">
            <v>BILLE</v>
          </cell>
          <cell r="AD38" t="str">
            <v>OML - 18</v>
          </cell>
          <cell r="AE38" t="str">
            <v>BILE</v>
          </cell>
        </row>
        <row r="39">
          <cell r="AC39" t="str">
            <v>BISENI</v>
          </cell>
          <cell r="AD39" t="str">
            <v>OML - 27</v>
          </cell>
          <cell r="AE39" t="str">
            <v>BISE</v>
          </cell>
        </row>
        <row r="40">
          <cell r="AC40" t="str">
            <v>BOMADI</v>
          </cell>
          <cell r="AD40" t="str">
            <v>OML - 35</v>
          </cell>
          <cell r="AE40" t="str">
            <v>BOMA</v>
          </cell>
        </row>
        <row r="41">
          <cell r="AC41" t="str">
            <v>BOMU</v>
          </cell>
          <cell r="AE41" t="str">
            <v>BOMU</v>
          </cell>
        </row>
        <row r="42">
          <cell r="AC42" t="str">
            <v>BONNY</v>
          </cell>
          <cell r="AD42" t="str">
            <v>OML - 11</v>
          </cell>
          <cell r="AE42" t="str">
            <v>BONN</v>
          </cell>
        </row>
        <row r="43">
          <cell r="AC43" t="str">
            <v>BONNY NORTH</v>
          </cell>
          <cell r="AD43" t="str">
            <v>OML - 11</v>
          </cell>
          <cell r="AE43" t="str">
            <v>BONT</v>
          </cell>
        </row>
        <row r="44">
          <cell r="AC44" t="str">
            <v>BUBOUWE BOU</v>
          </cell>
          <cell r="AD44" t="str">
            <v>OML - 33</v>
          </cell>
          <cell r="AE44" t="str">
            <v>BUBB</v>
          </cell>
        </row>
        <row r="45">
          <cell r="AC45" t="str">
            <v>BUGUMA CREEK</v>
          </cell>
          <cell r="AD45" t="str">
            <v>OML - 18</v>
          </cell>
          <cell r="AE45" t="str">
            <v>BUGC</v>
          </cell>
        </row>
        <row r="46">
          <cell r="AC46" t="str">
            <v>CAWTHORNE CHANNEL</v>
          </cell>
          <cell r="AD46" t="str">
            <v>OML - 18</v>
          </cell>
          <cell r="AE46" t="str">
            <v>CAWC</v>
          </cell>
        </row>
        <row r="47">
          <cell r="AC47" t="str">
            <v>DIEBU CREEK</v>
          </cell>
          <cell r="AD47" t="str">
            <v>OML - 32</v>
          </cell>
          <cell r="AE47" t="str">
            <v>DBUC</v>
          </cell>
        </row>
        <row r="48">
          <cell r="AC48" t="str">
            <v>DODO NORTH</v>
          </cell>
          <cell r="AD48" t="str">
            <v>OML - 35</v>
          </cell>
          <cell r="AE48" t="str">
            <v>DODN</v>
          </cell>
        </row>
        <row r="49">
          <cell r="AC49" t="str">
            <v>EA</v>
          </cell>
          <cell r="AD49" t="str">
            <v>OML - 79</v>
          </cell>
          <cell r="AE49" t="str">
            <v>EAzz</v>
          </cell>
        </row>
        <row r="50">
          <cell r="AC50" t="str">
            <v>EDASUO</v>
          </cell>
          <cell r="AD50" t="str">
            <v>OML - 28</v>
          </cell>
        </row>
        <row r="51">
          <cell r="AC51" t="str">
            <v>EGBEDI  CREEK</v>
          </cell>
          <cell r="AD51" t="str">
            <v>OML - 31</v>
          </cell>
          <cell r="AE51" t="str">
            <v>EGBC</v>
          </cell>
        </row>
        <row r="52">
          <cell r="AC52" t="str">
            <v>EGBEDI CREEK</v>
          </cell>
          <cell r="AD52" t="str">
            <v>OML - 31</v>
          </cell>
          <cell r="AE52" t="str">
            <v>EGBC</v>
          </cell>
        </row>
        <row r="53">
          <cell r="AC53" t="str">
            <v>EGBEMA</v>
          </cell>
          <cell r="AD53" t="str">
            <v>OML - 20</v>
          </cell>
          <cell r="AE53" t="str">
            <v>EGBM</v>
          </cell>
        </row>
        <row r="54">
          <cell r="AC54" t="str">
            <v>EGBEMA WEST</v>
          </cell>
          <cell r="AD54" t="str">
            <v>OML - 20</v>
          </cell>
          <cell r="AE54" t="str">
            <v>EGBW</v>
          </cell>
        </row>
        <row r="55">
          <cell r="AC55" t="str">
            <v>EGBOLOM</v>
          </cell>
          <cell r="AD55" t="str">
            <v>OML - 23</v>
          </cell>
          <cell r="AE55" t="str">
            <v>EGLO</v>
          </cell>
        </row>
        <row r="56">
          <cell r="AC56" t="str">
            <v>EGWA</v>
          </cell>
          <cell r="AD56" t="str">
            <v>OML - 42</v>
          </cell>
          <cell r="AE56" t="str">
            <v>EGWA</v>
          </cell>
        </row>
        <row r="57">
          <cell r="AC57" t="str">
            <v>EJA</v>
          </cell>
          <cell r="AD57" t="str">
            <v>OML - 79</v>
          </cell>
          <cell r="AE57" t="str">
            <v>EJAz</v>
          </cell>
        </row>
        <row r="58">
          <cell r="AC58" t="str">
            <v>EKPIN</v>
          </cell>
          <cell r="AD58" t="str">
            <v>OML - 28</v>
          </cell>
        </row>
        <row r="59">
          <cell r="AC59" t="str">
            <v>EKULAMA</v>
          </cell>
          <cell r="AD59" t="str">
            <v>OML - 24</v>
          </cell>
          <cell r="AE59" t="str">
            <v>EKUL</v>
          </cell>
        </row>
        <row r="60">
          <cell r="AC60" t="str">
            <v>ELELENWA</v>
          </cell>
          <cell r="AD60" t="str">
            <v>OML - 17</v>
          </cell>
          <cell r="AE60" t="str">
            <v>ELWA</v>
          </cell>
        </row>
        <row r="61">
          <cell r="AC61" t="str">
            <v>ELEPA</v>
          </cell>
          <cell r="AD61" t="str">
            <v>OML - 33</v>
          </cell>
          <cell r="AE61" t="str">
            <v>ELEP</v>
          </cell>
        </row>
        <row r="62">
          <cell r="AC62" t="str">
            <v>ENWHE</v>
          </cell>
          <cell r="AD62" t="str">
            <v>OML - 28</v>
          </cell>
          <cell r="AE62" t="str">
            <v>ENWH</v>
          </cell>
        </row>
        <row r="63">
          <cell r="AC63" t="str">
            <v>EPU</v>
          </cell>
          <cell r="AD63" t="str">
            <v>OML - 28</v>
          </cell>
          <cell r="AE63" t="str">
            <v>EPUZ</v>
          </cell>
        </row>
        <row r="64">
          <cell r="AC64" t="str">
            <v>ERIEMU</v>
          </cell>
          <cell r="AD64" t="str">
            <v>OML - 30</v>
          </cell>
          <cell r="AE64" t="str">
            <v>ERMU</v>
          </cell>
        </row>
        <row r="65">
          <cell r="AC65" t="str">
            <v>ESCRAVOS BEACH</v>
          </cell>
          <cell r="AD65" t="str">
            <v>OML - 43</v>
          </cell>
          <cell r="AE65" t="str">
            <v>ESCB</v>
          </cell>
        </row>
        <row r="66">
          <cell r="AC66" t="str">
            <v>ETELEBOU</v>
          </cell>
          <cell r="AD66" t="str">
            <v>OML - 28</v>
          </cell>
          <cell r="AE66" t="str">
            <v>ETEL</v>
          </cell>
        </row>
        <row r="67">
          <cell r="AC67" t="str">
            <v>EVWRENI</v>
          </cell>
          <cell r="AD67" t="str">
            <v>OML - 30</v>
          </cell>
          <cell r="AE67" t="str">
            <v>EVWR</v>
          </cell>
        </row>
        <row r="68">
          <cell r="AC68" t="str">
            <v>FORCADOS YOKRI</v>
          </cell>
          <cell r="AD68" t="str">
            <v>OML - 45</v>
          </cell>
          <cell r="AE68" t="str">
            <v>FORC</v>
          </cell>
        </row>
        <row r="69">
          <cell r="AC69" t="str">
            <v>GBARAN</v>
          </cell>
          <cell r="AD69" t="str">
            <v>OML - 28</v>
          </cell>
          <cell r="AE69" t="str">
            <v>GBAR</v>
          </cell>
        </row>
        <row r="70">
          <cell r="AC70" t="str">
            <v>GBETIOKUN</v>
          </cell>
          <cell r="AD70" t="str">
            <v>OML - 40</v>
          </cell>
          <cell r="AE70" t="str">
            <v>GBET</v>
          </cell>
        </row>
        <row r="71">
          <cell r="AC71" t="str">
            <v>HA</v>
          </cell>
          <cell r="AD71" t="str">
            <v>OML - 77</v>
          </cell>
          <cell r="AE71" t="str">
            <v>HAZZ</v>
          </cell>
        </row>
        <row r="72">
          <cell r="AC72" t="str">
            <v>HB</v>
          </cell>
          <cell r="AD72" t="str">
            <v>OML - 77</v>
          </cell>
          <cell r="AE72" t="str">
            <v>HBZZ</v>
          </cell>
        </row>
        <row r="73">
          <cell r="AC73" t="str">
            <v>HD</v>
          </cell>
          <cell r="AD73" t="str">
            <v>OML - 77</v>
          </cell>
          <cell r="AE73" t="str">
            <v>HDzz</v>
          </cell>
        </row>
        <row r="74">
          <cell r="AC74" t="str">
            <v>HI</v>
          </cell>
          <cell r="AE74" t="str">
            <v>HIzz</v>
          </cell>
        </row>
        <row r="75">
          <cell r="AC75" t="str">
            <v>IGODO</v>
          </cell>
          <cell r="AD75" t="str">
            <v>OML - 43</v>
          </cell>
          <cell r="AE75" t="str">
            <v>IGOD</v>
          </cell>
        </row>
        <row r="76">
          <cell r="AC76" t="str">
            <v>IMO RIVER</v>
          </cell>
          <cell r="AD76" t="str">
            <v>OML - 11</v>
          </cell>
          <cell r="AE76" t="str">
            <v>IMOR</v>
          </cell>
        </row>
        <row r="77">
          <cell r="AC77" t="str">
            <v>IRIGBO</v>
          </cell>
          <cell r="AD77" t="str">
            <v>OML - 42</v>
          </cell>
          <cell r="AE77" t="str">
            <v>IRIO</v>
          </cell>
        </row>
        <row r="78">
          <cell r="AC78" t="str">
            <v>ISENI</v>
          </cell>
          <cell r="AD78" t="str">
            <v>OML - 35</v>
          </cell>
          <cell r="AE78" t="str">
            <v>ISEN</v>
          </cell>
        </row>
        <row r="79">
          <cell r="AC79" t="str">
            <v>ISIMIRI</v>
          </cell>
          <cell r="AD79" t="str">
            <v>OML - 11</v>
          </cell>
          <cell r="AE79" t="str">
            <v>ISIM</v>
          </cell>
        </row>
        <row r="80">
          <cell r="AC80" t="str">
            <v>ISOKO</v>
          </cell>
          <cell r="AD80" t="str">
            <v>OML - 26</v>
          </cell>
          <cell r="AE80" t="str">
            <v>ISOK</v>
          </cell>
        </row>
        <row r="81">
          <cell r="AC81" t="str">
            <v>ISU</v>
          </cell>
          <cell r="AD81" t="str">
            <v>OML - 17</v>
          </cell>
          <cell r="AE81" t="str">
            <v>ISUZ</v>
          </cell>
        </row>
        <row r="82">
          <cell r="AC82" t="str">
            <v>JESSE</v>
          </cell>
          <cell r="AD82" t="str">
            <v>OML - 38</v>
          </cell>
        </row>
        <row r="83">
          <cell r="AC83" t="str">
            <v>JK</v>
          </cell>
          <cell r="AD83" t="str">
            <v>OML - 74</v>
          </cell>
          <cell r="AE83" t="str">
            <v>JKzz</v>
          </cell>
        </row>
        <row r="84">
          <cell r="AC84" t="str">
            <v>JONES CREEK</v>
          </cell>
          <cell r="AD84" t="str">
            <v>OML - 42</v>
          </cell>
          <cell r="AE84" t="str">
            <v>JONC</v>
          </cell>
        </row>
        <row r="85">
          <cell r="AC85" t="str">
            <v>K I</v>
          </cell>
          <cell r="AE85" t="str">
            <v>KIzz</v>
          </cell>
        </row>
        <row r="86">
          <cell r="AC86" t="str">
            <v>K I SOUTH</v>
          </cell>
          <cell r="AE86" t="str">
            <v>KIst</v>
          </cell>
        </row>
        <row r="87">
          <cell r="AC87" t="str">
            <v>KABIAMA</v>
          </cell>
          <cell r="AE87" t="str">
            <v>KABI</v>
          </cell>
        </row>
        <row r="88">
          <cell r="AC88" t="str">
            <v>KAIAMA DEEP</v>
          </cell>
          <cell r="AD88" t="str">
            <v>OML - 28</v>
          </cell>
        </row>
        <row r="89">
          <cell r="AC89" t="str">
            <v>KALAEKULE</v>
          </cell>
          <cell r="AD89" t="str">
            <v>OML - 72</v>
          </cell>
          <cell r="AE89" t="str">
            <v>KAUE</v>
          </cell>
        </row>
        <row r="90">
          <cell r="AC90" t="str">
            <v>KANBO</v>
          </cell>
          <cell r="AD90" t="str">
            <v>OML - 46</v>
          </cell>
          <cell r="AE90" t="str">
            <v>KANB</v>
          </cell>
        </row>
        <row r="91">
          <cell r="AC91" t="str">
            <v>KC NORTH</v>
          </cell>
          <cell r="AE91" t="str">
            <v>KCNT</v>
          </cell>
        </row>
        <row r="92">
          <cell r="AC92" t="str">
            <v>KD</v>
          </cell>
          <cell r="AD92" t="str">
            <v>OML - 72</v>
          </cell>
          <cell r="AE92" t="str">
            <v>KDZZ</v>
          </cell>
        </row>
        <row r="93">
          <cell r="AC93" t="str">
            <v>KI</v>
          </cell>
          <cell r="AD93" t="str">
            <v>OML - 71</v>
          </cell>
          <cell r="AE93" t="str">
            <v>KIzz</v>
          </cell>
        </row>
        <row r="94">
          <cell r="AC94" t="str">
            <v>KOKORI</v>
          </cell>
          <cell r="AD94" t="str">
            <v>OML - 30</v>
          </cell>
          <cell r="AE94" t="str">
            <v>KOKR</v>
          </cell>
        </row>
        <row r="95">
          <cell r="AC95" t="str">
            <v>KOLO CREEK</v>
          </cell>
          <cell r="AD95" t="str">
            <v>OML - 28</v>
          </cell>
          <cell r="AE95" t="str">
            <v>KOCR</v>
          </cell>
        </row>
        <row r="96">
          <cell r="AC96" t="str">
            <v>KOLOBIRI</v>
          </cell>
          <cell r="AD96" t="str">
            <v>OML - 31</v>
          </cell>
          <cell r="AE96" t="str">
            <v>KOLO</v>
          </cell>
        </row>
        <row r="97">
          <cell r="AC97" t="str">
            <v>KOROAMA</v>
          </cell>
          <cell r="AD97" t="str">
            <v>OML - 28</v>
          </cell>
          <cell r="AE97" t="str">
            <v>KOMA</v>
          </cell>
        </row>
        <row r="98">
          <cell r="AC98" t="str">
            <v>KOROKORO</v>
          </cell>
          <cell r="AE98" t="str">
            <v>KORO</v>
          </cell>
        </row>
        <row r="99">
          <cell r="AC99" t="str">
            <v>KORONAMA</v>
          </cell>
          <cell r="AD99" t="str">
            <v>OML - 72</v>
          </cell>
          <cell r="AE99" t="str">
            <v>KORA</v>
          </cell>
        </row>
        <row r="100">
          <cell r="AC100" t="str">
            <v>KRAKAMA</v>
          </cell>
          <cell r="AD100" t="str">
            <v>OML - 18</v>
          </cell>
          <cell r="AE100" t="str">
            <v>KRAK</v>
          </cell>
        </row>
        <row r="101">
          <cell r="AC101" t="str">
            <v>KUGBE</v>
          </cell>
          <cell r="AD101" t="str">
            <v>OML - 72</v>
          </cell>
          <cell r="AE101" t="str">
            <v>KUGE</v>
          </cell>
        </row>
        <row r="102">
          <cell r="AC102" t="str">
            <v>MINI NTA</v>
          </cell>
          <cell r="AD102" t="str">
            <v>OML - 22</v>
          </cell>
          <cell r="AE102" t="str">
            <v>MINI</v>
          </cell>
        </row>
        <row r="103">
          <cell r="AC103" t="str">
            <v>MOSOGAR</v>
          </cell>
          <cell r="AD103" t="str">
            <v>OML - 38</v>
          </cell>
        </row>
        <row r="104">
          <cell r="AC104" t="str">
            <v>NEMBE CREEK</v>
          </cell>
          <cell r="AD104" t="str">
            <v>OML - 29</v>
          </cell>
          <cell r="AE104" t="str">
            <v>NEMC</v>
          </cell>
        </row>
        <row r="105">
          <cell r="AC105" t="str">
            <v>NEMBE CREEK EAST</v>
          </cell>
          <cell r="AD105" t="str">
            <v>OML - 29</v>
          </cell>
          <cell r="AE105" t="str">
            <v>NECE</v>
          </cell>
        </row>
        <row r="106">
          <cell r="AC106" t="str">
            <v>NGBOKO</v>
          </cell>
          <cell r="AD106" t="str">
            <v>OML - 11</v>
          </cell>
          <cell r="AE106" t="str">
            <v>NGBO</v>
          </cell>
        </row>
        <row r="107">
          <cell r="AC107" t="str">
            <v>NKALI</v>
          </cell>
          <cell r="AD107" t="str">
            <v>OML - 17</v>
          </cell>
          <cell r="AE107" t="str">
            <v>NKAL</v>
          </cell>
        </row>
        <row r="108">
          <cell r="AC108" t="str">
            <v>NUN RIVER</v>
          </cell>
          <cell r="AD108" t="str">
            <v>OML - 32</v>
          </cell>
          <cell r="AE108" t="str">
            <v>NUNR</v>
          </cell>
        </row>
        <row r="109">
          <cell r="AC109" t="str">
            <v>OBEAKPU</v>
          </cell>
          <cell r="AD109" t="str">
            <v>OML - 11</v>
          </cell>
          <cell r="AE109" t="str">
            <v>OBEA</v>
          </cell>
        </row>
        <row r="110">
          <cell r="AC110" t="str">
            <v>OBELE</v>
          </cell>
          <cell r="AD110" t="str">
            <v>OML - 22</v>
          </cell>
          <cell r="AE110" t="str">
            <v>OBEL</v>
          </cell>
        </row>
        <row r="111">
          <cell r="AC111" t="str">
            <v>OBEN</v>
          </cell>
          <cell r="AD111" t="str">
            <v>OML - 4</v>
          </cell>
          <cell r="AE111" t="str">
            <v>OBEN</v>
          </cell>
        </row>
        <row r="112">
          <cell r="AC112" t="str">
            <v>OBIGBO NORTH</v>
          </cell>
          <cell r="AD112" t="str">
            <v>OML - 17</v>
          </cell>
          <cell r="AE112" t="str">
            <v>OBGN</v>
          </cell>
        </row>
        <row r="113">
          <cell r="AC113" t="str">
            <v>ODEAMA CREEK</v>
          </cell>
          <cell r="AD113" t="str">
            <v>OML - 29</v>
          </cell>
          <cell r="AE113" t="str">
            <v>ODEC</v>
          </cell>
        </row>
        <row r="114">
          <cell r="AC114" t="str">
            <v>ODIDI</v>
          </cell>
          <cell r="AD114" t="str">
            <v>OML - 42</v>
          </cell>
          <cell r="AE114" t="str">
            <v>ODID</v>
          </cell>
        </row>
        <row r="115">
          <cell r="AC115" t="str">
            <v>ODON</v>
          </cell>
          <cell r="AD115" t="str">
            <v>OML - 35</v>
          </cell>
          <cell r="AE115" t="str">
            <v>ODON</v>
          </cell>
        </row>
        <row r="116">
          <cell r="AC116" t="str">
            <v>OGARA</v>
          </cell>
          <cell r="AD116" t="str">
            <v>OML - 35</v>
          </cell>
          <cell r="AE116" t="str">
            <v>OGAR</v>
          </cell>
        </row>
        <row r="117">
          <cell r="AC117" t="str">
            <v>OGBANABOU</v>
          </cell>
          <cell r="AD117" t="str">
            <v>OML - 42</v>
          </cell>
          <cell r="AE117" t="str">
            <v>OGBN</v>
          </cell>
        </row>
        <row r="118">
          <cell r="AC118" t="str">
            <v>OGBOTOBO</v>
          </cell>
          <cell r="AD118" t="str">
            <v>OML - 46</v>
          </cell>
          <cell r="AE118" t="str">
            <v>OGBO</v>
          </cell>
        </row>
        <row r="119">
          <cell r="AC119" t="str">
            <v>OGINI</v>
          </cell>
          <cell r="AD119" t="str">
            <v>OML - 26</v>
          </cell>
          <cell r="AE119" t="str">
            <v>OGIN</v>
          </cell>
        </row>
        <row r="120">
          <cell r="AC120" t="str">
            <v>OGUALI</v>
          </cell>
          <cell r="AD120" t="str">
            <v>OML - 16</v>
          </cell>
          <cell r="AE120" t="str">
            <v>OGUA</v>
          </cell>
        </row>
        <row r="121">
          <cell r="AC121" t="str">
            <v>OGUTA</v>
          </cell>
          <cell r="AD121" t="str">
            <v>OML - 20</v>
          </cell>
          <cell r="AE121" t="str">
            <v>OGUT</v>
          </cell>
        </row>
        <row r="122">
          <cell r="AC122" t="str">
            <v>OHURU</v>
          </cell>
          <cell r="AD122" t="str">
            <v>OML - 11</v>
          </cell>
          <cell r="AE122" t="str">
            <v>OHUR</v>
          </cell>
        </row>
        <row r="123">
          <cell r="AC123" t="str">
            <v>OKOLOMA</v>
          </cell>
          <cell r="AD123" t="str">
            <v>OML - 11</v>
          </cell>
          <cell r="AE123" t="str">
            <v>OKOL</v>
          </cell>
        </row>
        <row r="124">
          <cell r="AC124" t="str">
            <v>OKOPORO</v>
          </cell>
          <cell r="AD124" t="str">
            <v>OML - 41</v>
          </cell>
        </row>
        <row r="125">
          <cell r="AC125" t="str">
            <v>OKOROBA</v>
          </cell>
          <cell r="AD125" t="str">
            <v>OML - 29</v>
          </cell>
          <cell r="AE125" t="str">
            <v>OKOR</v>
          </cell>
        </row>
        <row r="126">
          <cell r="AC126" t="str">
            <v>OKPOKUNOU</v>
          </cell>
          <cell r="AD126" t="str">
            <v>OML - 35</v>
          </cell>
          <cell r="AE126" t="str">
            <v>OKNU</v>
          </cell>
        </row>
        <row r="127">
          <cell r="AC127" t="str">
            <v>OKWEFE</v>
          </cell>
          <cell r="AD127" t="str">
            <v>OML - 38</v>
          </cell>
        </row>
        <row r="128">
          <cell r="AC128" t="str">
            <v>OLOMORO OLEH</v>
          </cell>
          <cell r="AD128" t="str">
            <v>OML - 30</v>
          </cell>
          <cell r="AE128" t="str">
            <v>OLOM</v>
          </cell>
        </row>
        <row r="129">
          <cell r="AC129" t="str">
            <v>OLUA</v>
          </cell>
          <cell r="AD129" t="str">
            <v>OML - 25</v>
          </cell>
          <cell r="AE129" t="str">
            <v>OLUA</v>
          </cell>
        </row>
        <row r="130">
          <cell r="AC130" t="str">
            <v>OPOBO NORTH</v>
          </cell>
          <cell r="AD130" t="str">
            <v>OML - 11</v>
          </cell>
          <cell r="AE130" t="str">
            <v>OPNO</v>
          </cell>
        </row>
        <row r="131">
          <cell r="AC131" t="str">
            <v>OPOBO SOUTH</v>
          </cell>
          <cell r="AD131" t="str">
            <v>OML - 11</v>
          </cell>
          <cell r="AE131" t="str">
            <v>OPOS</v>
          </cell>
        </row>
        <row r="132">
          <cell r="AC132" t="str">
            <v>OPOMOYO</v>
          </cell>
          <cell r="AD132" t="str">
            <v>OML - 35</v>
          </cell>
          <cell r="AE132" t="str">
            <v>OPOM</v>
          </cell>
        </row>
        <row r="133">
          <cell r="AC133" t="str">
            <v>OPUAMA</v>
          </cell>
          <cell r="AD133" t="str">
            <v>OML - 40</v>
          </cell>
          <cell r="AE133" t="str">
            <v>OPUA</v>
          </cell>
        </row>
        <row r="134">
          <cell r="AC134" t="str">
            <v>OPUKUSHI</v>
          </cell>
          <cell r="AD134" t="str">
            <v>OML - 35</v>
          </cell>
          <cell r="AE134" t="str">
            <v>OPUK</v>
          </cell>
        </row>
        <row r="135">
          <cell r="AC135" t="str">
            <v>OPUKUSHI NORTH</v>
          </cell>
          <cell r="AD135" t="str">
            <v>OML - 35</v>
          </cell>
          <cell r="AE135" t="str">
            <v>OPON</v>
          </cell>
        </row>
        <row r="136">
          <cell r="AC136" t="str">
            <v>OROGHO</v>
          </cell>
          <cell r="AD136" t="str">
            <v>OML - 38</v>
          </cell>
        </row>
        <row r="137">
          <cell r="AC137" t="str">
            <v>ORONI</v>
          </cell>
          <cell r="AD137" t="str">
            <v>OML - 30</v>
          </cell>
          <cell r="AE137" t="str">
            <v>ORNI</v>
          </cell>
        </row>
        <row r="138">
          <cell r="AC138" t="str">
            <v>ORUBIRI</v>
          </cell>
          <cell r="AD138" t="str">
            <v>OML - 18</v>
          </cell>
          <cell r="AE138" t="str">
            <v>ORUB</v>
          </cell>
        </row>
        <row r="139">
          <cell r="AC139" t="str">
            <v>ORUBOU</v>
          </cell>
          <cell r="AD139" t="str">
            <v>OML - 35</v>
          </cell>
          <cell r="AE139" t="str">
            <v>ORBO</v>
          </cell>
        </row>
        <row r="140">
          <cell r="AC140" t="str">
            <v>OTAKIKPO</v>
          </cell>
          <cell r="AD140" t="str">
            <v>OML - 11</v>
          </cell>
          <cell r="AE140" t="str">
            <v>OTAK</v>
          </cell>
        </row>
        <row r="141">
          <cell r="AC141" t="str">
            <v>OTAMINI</v>
          </cell>
          <cell r="AD141" t="str">
            <v>OML - 17</v>
          </cell>
          <cell r="AE141" t="str">
            <v>OTAM</v>
          </cell>
        </row>
        <row r="142">
          <cell r="AC142" t="str">
            <v>OTUMARA</v>
          </cell>
          <cell r="AD142" t="str">
            <v>OML - 43</v>
          </cell>
          <cell r="AE142" t="str">
            <v>OTUM</v>
          </cell>
        </row>
        <row r="143">
          <cell r="AC143" t="str">
            <v>OVHOR</v>
          </cell>
          <cell r="AD143" t="str">
            <v>OML - 38</v>
          </cell>
        </row>
        <row r="144">
          <cell r="AC144" t="str">
            <v>OWEH</v>
          </cell>
          <cell r="AD144" t="str">
            <v>OML - 30</v>
          </cell>
          <cell r="AE144" t="str">
            <v>OWEH</v>
          </cell>
        </row>
        <row r="145">
          <cell r="AC145" t="str">
            <v>RAPELE</v>
          </cell>
          <cell r="AD145" t="str">
            <v>OML - 42</v>
          </cell>
          <cell r="AE145" t="str">
            <v>RAPE</v>
          </cell>
        </row>
        <row r="146">
          <cell r="AC146" t="str">
            <v>ROBERT KIRI</v>
          </cell>
          <cell r="AD146" t="str">
            <v>OML - 55</v>
          </cell>
        </row>
        <row r="147">
          <cell r="AC147" t="str">
            <v>RUMUEKPE</v>
          </cell>
          <cell r="AD147" t="str">
            <v>OML - 22</v>
          </cell>
          <cell r="AE147" t="str">
            <v>RUMU</v>
          </cell>
        </row>
        <row r="148">
          <cell r="AC148" t="str">
            <v>SAGHARA</v>
          </cell>
          <cell r="AD148" t="str">
            <v>OML - 43</v>
          </cell>
          <cell r="AE148" t="str">
            <v>SAGR</v>
          </cell>
        </row>
        <row r="149">
          <cell r="AC149" t="str">
            <v>SANTA BARBARA</v>
          </cell>
          <cell r="AD149" t="str">
            <v>OML - 29</v>
          </cell>
          <cell r="AE149" t="str">
            <v>SBAR</v>
          </cell>
        </row>
        <row r="150">
          <cell r="AC150" t="str">
            <v>SANTA BARBARA SOUTH</v>
          </cell>
          <cell r="AD150" t="str">
            <v>OML - 29</v>
          </cell>
          <cell r="AE150" t="str">
            <v>SBAS</v>
          </cell>
        </row>
        <row r="151">
          <cell r="AC151" t="str">
            <v>SAPELE</v>
          </cell>
          <cell r="AD151" t="str">
            <v>OML - 41</v>
          </cell>
        </row>
        <row r="152">
          <cell r="AC152" t="str">
            <v>SEIBOU</v>
          </cell>
          <cell r="AD152" t="str">
            <v>OML - 32</v>
          </cell>
          <cell r="AE152" t="str">
            <v>SEIB</v>
          </cell>
        </row>
        <row r="153">
          <cell r="AC153" t="str">
            <v>SOKU</v>
          </cell>
          <cell r="AD153" t="str">
            <v>OML - 23</v>
          </cell>
          <cell r="AE153" t="str">
            <v>SOKU</v>
          </cell>
        </row>
        <row r="154">
          <cell r="AC154" t="str">
            <v>TEMA</v>
          </cell>
          <cell r="AD154" t="str">
            <v>OML - 23</v>
          </cell>
          <cell r="AE154" t="str">
            <v>TEMA</v>
          </cell>
        </row>
        <row r="155">
          <cell r="AC155" t="str">
            <v>TOLUGBENE</v>
          </cell>
          <cell r="AD155" t="str">
            <v>OML - 36</v>
          </cell>
        </row>
        <row r="156">
          <cell r="AC156" t="str">
            <v>TORU</v>
          </cell>
          <cell r="AD156" t="str">
            <v>OML - 29</v>
          </cell>
        </row>
        <row r="157">
          <cell r="AC157" t="str">
            <v>TUNU</v>
          </cell>
          <cell r="AD157" t="str">
            <v>OML - 46</v>
          </cell>
          <cell r="AE157" t="str">
            <v>TUNU</v>
          </cell>
        </row>
        <row r="158">
          <cell r="AC158" t="str">
            <v>UBALEME</v>
          </cell>
          <cell r="AD158" t="str">
            <v>OML - 41</v>
          </cell>
          <cell r="AE158" t="str">
            <v>UBAL</v>
          </cell>
        </row>
        <row r="159">
          <cell r="AC159" t="str">
            <v>UBEFAN</v>
          </cell>
          <cell r="AD159" t="str">
            <v>OML - 42</v>
          </cell>
          <cell r="AE159" t="str">
            <v>UBEF</v>
          </cell>
        </row>
        <row r="160">
          <cell r="AC160" t="str">
            <v>UBIE</v>
          </cell>
          <cell r="AD160" t="str">
            <v>OML - 22</v>
          </cell>
          <cell r="AE160" t="str">
            <v>UBIE</v>
          </cell>
        </row>
        <row r="161">
          <cell r="AC161" t="str">
            <v>UGADA</v>
          </cell>
          <cell r="AD161" t="str">
            <v>OML - 20</v>
          </cell>
          <cell r="AE161" t="str">
            <v>UGAD</v>
          </cell>
        </row>
        <row r="162">
          <cell r="AC162" t="str">
            <v>UGBO</v>
          </cell>
          <cell r="AD162" t="str">
            <v>OML - 40</v>
          </cell>
          <cell r="AE162" t="str">
            <v>UGBO</v>
          </cell>
        </row>
        <row r="163">
          <cell r="AC163" t="str">
            <v>UGHELLI EAST</v>
          </cell>
          <cell r="AD163" t="str">
            <v>OML - 34</v>
          </cell>
          <cell r="AE163" t="str">
            <v>UGHE</v>
          </cell>
        </row>
        <row r="164">
          <cell r="AC164" t="str">
            <v>UGHELLI WEST</v>
          </cell>
          <cell r="AD164" t="str">
            <v>OML - 34</v>
          </cell>
          <cell r="AE164" t="str">
            <v>UGHW</v>
          </cell>
        </row>
        <row r="165">
          <cell r="AC165" t="str">
            <v>UMUECHEM</v>
          </cell>
          <cell r="AD165" t="str">
            <v>OML - 17</v>
          </cell>
          <cell r="AE165" t="str">
            <v>UMUE</v>
          </cell>
        </row>
        <row r="166">
          <cell r="AC166" t="str">
            <v>UTAPATE</v>
          </cell>
          <cell r="AD166" t="str">
            <v>OML - 13</v>
          </cell>
          <cell r="AE166" t="str">
            <v>UTAP</v>
          </cell>
        </row>
        <row r="167">
          <cell r="AC167" t="str">
            <v>UTOROGU</v>
          </cell>
          <cell r="AD167" t="str">
            <v>OML - 34</v>
          </cell>
          <cell r="AE167" t="str">
            <v>UTOR</v>
          </cell>
        </row>
        <row r="168">
          <cell r="AC168" t="str">
            <v>UZERE EAST</v>
          </cell>
          <cell r="AD168" t="str">
            <v>OML - 28</v>
          </cell>
          <cell r="AE168" t="str">
            <v>UZRE</v>
          </cell>
        </row>
        <row r="169">
          <cell r="AC169" t="str">
            <v>UZERE WEST</v>
          </cell>
          <cell r="AD169" t="str">
            <v>OML - 30</v>
          </cell>
          <cell r="AE169" t="str">
            <v>UZRW</v>
          </cell>
        </row>
        <row r="170">
          <cell r="AC170" t="str">
            <v>UZU</v>
          </cell>
          <cell r="AD170" t="str">
            <v>OML - 28</v>
          </cell>
          <cell r="AE170" t="str">
            <v>UZUZ</v>
          </cell>
        </row>
        <row r="171">
          <cell r="AC171" t="str">
            <v>WARRI RIVER</v>
          </cell>
          <cell r="AD171" t="str">
            <v>OML - 34</v>
          </cell>
          <cell r="AE171" t="str">
            <v>WARR</v>
          </cell>
        </row>
        <row r="172">
          <cell r="AC172" t="str">
            <v>YORLA</v>
          </cell>
          <cell r="AE172" t="str">
            <v>YORL</v>
          </cell>
        </row>
        <row r="173">
          <cell r="AC173" t="str">
            <v>ZARAMA</v>
          </cell>
          <cell r="AD173" t="str">
            <v>OML - 28</v>
          </cell>
          <cell r="AE173" t="str">
            <v>ZARA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6"/>
  <sheetViews>
    <sheetView zoomScale="85" zoomScaleNormal="85" workbookViewId="0">
      <selection activeCell="C8" sqref="C8"/>
    </sheetView>
  </sheetViews>
  <sheetFormatPr defaultRowHeight="14.5" x14ac:dyDescent="0.35"/>
  <cols>
    <col min="2" max="2" width="44.269531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1"/>
      <c r="F1" s="1"/>
      <c r="J1" s="1"/>
    </row>
    <row r="2" spans="2:11" ht="18.5" x14ac:dyDescent="0.45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35">
      <c r="B3" s="5" t="s">
        <v>3</v>
      </c>
      <c r="E3" s="5" t="s">
        <v>3</v>
      </c>
      <c r="G3" s="4"/>
      <c r="I3" s="5" t="s">
        <v>3</v>
      </c>
    </row>
    <row r="4" spans="2:11" x14ac:dyDescent="0.35">
      <c r="B4" s="5" t="s">
        <v>4</v>
      </c>
      <c r="C4" s="6">
        <v>0</v>
      </c>
      <c r="D4">
        <f>680000*0.15*0.3</f>
        <v>30600</v>
      </c>
      <c r="E4" s="5"/>
      <c r="F4" s="6"/>
      <c r="G4" s="4"/>
      <c r="I4" s="5"/>
    </row>
    <row r="5" spans="2:11" x14ac:dyDescent="0.3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3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35">
      <c r="B7" s="7" t="s">
        <v>9</v>
      </c>
      <c r="C7" s="11">
        <v>31</v>
      </c>
      <c r="E7" s="7" t="s">
        <v>9</v>
      </c>
      <c r="F7" s="11">
        <v>30</v>
      </c>
      <c r="I7" s="7" t="s">
        <v>9</v>
      </c>
      <c r="J7" s="11">
        <v>30</v>
      </c>
    </row>
    <row r="8" spans="2:11" x14ac:dyDescent="0.35">
      <c r="B8" s="7" t="s">
        <v>10</v>
      </c>
      <c r="C8" s="26">
        <f>('Oct 2019 Production'!G8)/31/1000</f>
        <v>9.0821920865700623</v>
      </c>
      <c r="D8" t="s">
        <v>11</v>
      </c>
      <c r="E8" s="7" t="s">
        <v>10</v>
      </c>
      <c r="F8" s="12"/>
      <c r="G8" t="s">
        <v>11</v>
      </c>
      <c r="I8" s="7" t="s">
        <v>10</v>
      </c>
      <c r="J8" s="12"/>
      <c r="K8" t="s">
        <v>11</v>
      </c>
    </row>
    <row r="9" spans="2:11" x14ac:dyDescent="0.35">
      <c r="B9" s="7" t="s">
        <v>12</v>
      </c>
      <c r="C9" s="14">
        <f>C8*C7*1000</f>
        <v>281547.95468367194</v>
      </c>
      <c r="E9" s="7" t="s">
        <v>13</v>
      </c>
      <c r="F9" s="14">
        <f>F8*F7*1000</f>
        <v>0</v>
      </c>
      <c r="I9" s="7" t="s">
        <v>13</v>
      </c>
      <c r="J9" s="13">
        <f t="shared" ref="J9" si="0">J8*J7*1000</f>
        <v>0</v>
      </c>
    </row>
    <row r="10" spans="2:11" x14ac:dyDescent="0.35">
      <c r="B10" s="7" t="s">
        <v>14</v>
      </c>
      <c r="C10" s="16">
        <f t="shared" ref="C10" si="1">+C9*C6</f>
        <v>18651707.353929214</v>
      </c>
      <c r="E10" s="7" t="s">
        <v>14</v>
      </c>
      <c r="F10" s="16">
        <f>+F9*F6*5.8</f>
        <v>0</v>
      </c>
      <c r="I10" s="7" t="s">
        <v>14</v>
      </c>
      <c r="J10" s="16">
        <f>+J9*J6*5.8</f>
        <v>0</v>
      </c>
    </row>
    <row r="11" spans="2:11" x14ac:dyDescent="0.35">
      <c r="B11" s="7" t="s">
        <v>15</v>
      </c>
      <c r="C11" s="18">
        <f t="shared" ref="C11" si="2">-C10*0.2</f>
        <v>-3730341.4707858432</v>
      </c>
      <c r="D11" t="s">
        <v>16</v>
      </c>
      <c r="E11" s="7" t="s">
        <v>17</v>
      </c>
      <c r="F11" s="18">
        <f>-F10*0.07</f>
        <v>0</v>
      </c>
      <c r="G11" t="s">
        <v>18</v>
      </c>
      <c r="I11" s="7" t="s">
        <v>17</v>
      </c>
      <c r="J11" s="18">
        <f>-J10*0.07</f>
        <v>0</v>
      </c>
      <c r="K11" t="s">
        <v>18</v>
      </c>
    </row>
    <row r="12" spans="2:11" x14ac:dyDescent="0.35">
      <c r="B12" s="7" t="s">
        <v>19</v>
      </c>
      <c r="C12" s="17"/>
      <c r="E12" s="7" t="s">
        <v>19</v>
      </c>
      <c r="F12" s="17">
        <v>0</v>
      </c>
      <c r="I12" s="7" t="s">
        <v>19</v>
      </c>
      <c r="J12" s="17">
        <v>0</v>
      </c>
    </row>
    <row r="13" spans="2:11" x14ac:dyDescent="0.35">
      <c r="B13" s="7" t="s">
        <v>20</v>
      </c>
      <c r="C13" s="17"/>
      <c r="E13" s="7" t="s">
        <v>20</v>
      </c>
      <c r="F13" s="17"/>
      <c r="I13" s="7" t="s">
        <v>20</v>
      </c>
      <c r="J13" s="17"/>
    </row>
    <row r="14" spans="2:11" x14ac:dyDescent="0.35">
      <c r="B14" s="7" t="s">
        <v>21</v>
      </c>
      <c r="C14" s="17"/>
      <c r="E14" s="7" t="s">
        <v>21</v>
      </c>
      <c r="F14" s="17"/>
      <c r="I14" s="7" t="s">
        <v>21</v>
      </c>
      <c r="J14" s="17"/>
    </row>
    <row r="15" spans="2:11" x14ac:dyDescent="0.35">
      <c r="B15" s="7" t="s">
        <v>22</v>
      </c>
      <c r="C15" s="19">
        <f>+C10+C11+C12+C13+C14</f>
        <v>14921365.883143371</v>
      </c>
      <c r="E15" s="7" t="s">
        <v>22</v>
      </c>
      <c r="F15" s="19">
        <f>+F10+F11+F12+F13+F14</f>
        <v>0</v>
      </c>
      <c r="I15" s="7" t="s">
        <v>22</v>
      </c>
      <c r="J15" s="19">
        <f>+J10+J11+J12+J13+J14</f>
        <v>0</v>
      </c>
    </row>
    <row r="16" spans="2:11" x14ac:dyDescent="0.35">
      <c r="B16" s="7" t="s">
        <v>23</v>
      </c>
      <c r="C16" s="17">
        <f>-C15*0.1275</f>
        <v>-1902474.1501007797</v>
      </c>
      <c r="D16" t="s">
        <v>31</v>
      </c>
      <c r="E16" s="7" t="s">
        <v>24</v>
      </c>
      <c r="F16" s="17">
        <f>-F15*0.3</f>
        <v>0</v>
      </c>
      <c r="I16" s="7" t="s">
        <v>24</v>
      </c>
      <c r="J16" s="17">
        <f>-J15*0.3</f>
        <v>0</v>
      </c>
    </row>
    <row r="17" spans="2:11" x14ac:dyDescent="0.35">
      <c r="B17" s="20"/>
      <c r="C17" s="21"/>
      <c r="E17" s="20"/>
      <c r="F17" s="21"/>
      <c r="I17" s="20"/>
      <c r="J17" s="21"/>
    </row>
    <row r="18" spans="2:11" ht="15" thickBot="1" x14ac:dyDescent="0.4">
      <c r="B18" s="22" t="s">
        <v>25</v>
      </c>
      <c r="C18" s="15">
        <f t="shared" ref="C18" si="3">+C15+C16</f>
        <v>13018891.73304259</v>
      </c>
      <c r="E18" s="22" t="s">
        <v>25</v>
      </c>
      <c r="F18" s="15">
        <f t="shared" ref="F18" si="4">+F15+F16</f>
        <v>0</v>
      </c>
      <c r="I18" s="22" t="s">
        <v>25</v>
      </c>
      <c r="J18" s="15">
        <f t="shared" ref="J18" si="5">+J15+J16</f>
        <v>0</v>
      </c>
    </row>
    <row r="19" spans="2:11" ht="15" thickTop="1" x14ac:dyDescent="0.35"/>
    <row r="20" spans="2:11" ht="15" thickBot="1" x14ac:dyDescent="0.4">
      <c r="B20" t="s">
        <v>26</v>
      </c>
      <c r="C20" s="23">
        <f>C18-C14</f>
        <v>13018891.73304259</v>
      </c>
      <c r="D20" t="s">
        <v>27</v>
      </c>
      <c r="E20" t="s">
        <v>26</v>
      </c>
      <c r="F20" s="23">
        <f>F18-F14</f>
        <v>0</v>
      </c>
      <c r="G20" t="s">
        <v>27</v>
      </c>
      <c r="I20" t="s">
        <v>26</v>
      </c>
      <c r="J20" s="23">
        <f>J18-J14</f>
        <v>0</v>
      </c>
      <c r="K20" t="s">
        <v>27</v>
      </c>
    </row>
    <row r="21" spans="2:11" ht="15" thickTop="1" x14ac:dyDescent="0.35"/>
    <row r="22" spans="2:11" x14ac:dyDescent="0.35">
      <c r="B22" s="5" t="s">
        <v>4</v>
      </c>
      <c r="C22" s="6"/>
    </row>
    <row r="23" spans="2:11" x14ac:dyDescent="0.35">
      <c r="B23" s="5" t="s">
        <v>28</v>
      </c>
      <c r="C23" s="6">
        <f>(-0.2*C22*0.1275)</f>
        <v>0</v>
      </c>
    </row>
    <row r="24" spans="2:11" x14ac:dyDescent="0.35">
      <c r="B24" t="s">
        <v>33</v>
      </c>
      <c r="C24" s="24">
        <f>C23+C22+C20</f>
        <v>13018891.73304259</v>
      </c>
    </row>
    <row r="25" spans="2:11" x14ac:dyDescent="0.35">
      <c r="B25" t="s">
        <v>34</v>
      </c>
      <c r="C25" s="25">
        <f>C24*0.3</f>
        <v>3905667.519912777</v>
      </c>
      <c r="E25" t="s">
        <v>30</v>
      </c>
      <c r="F25" s="25">
        <f>F20*0.3</f>
        <v>0</v>
      </c>
      <c r="I25" t="s">
        <v>29</v>
      </c>
      <c r="J25" s="25">
        <f>J20*0.3</f>
        <v>0</v>
      </c>
    </row>
    <row r="27" spans="2:11" x14ac:dyDescent="0.35">
      <c r="B27" t="s">
        <v>32</v>
      </c>
      <c r="C27" s="4">
        <f>C25+F25+J25</f>
        <v>3905667.519912777</v>
      </c>
    </row>
    <row r="29" spans="2:11" x14ac:dyDescent="0.35">
      <c r="C29" s="4"/>
    </row>
    <row r="30" spans="2:11" x14ac:dyDescent="0.35">
      <c r="C30" s="4"/>
    </row>
    <row r="31" spans="2:11" x14ac:dyDescent="0.35">
      <c r="C31" s="4"/>
    </row>
    <row r="34" spans="3:3" x14ac:dyDescent="0.35">
      <c r="C34" s="25"/>
    </row>
    <row r="35" spans="3:3" x14ac:dyDescent="0.35">
      <c r="C35" s="25"/>
    </row>
    <row r="36" spans="3:3" x14ac:dyDescent="0.35">
      <c r="C36" s="25"/>
    </row>
    <row r="37" spans="3:3" x14ac:dyDescent="0.35">
      <c r="C37" s="25"/>
    </row>
    <row r="38" spans="3:3" x14ac:dyDescent="0.35">
      <c r="C38" s="25"/>
    </row>
    <row r="39" spans="3:3" x14ac:dyDescent="0.35">
      <c r="C39" s="25"/>
    </row>
    <row r="40" spans="3:3" x14ac:dyDescent="0.35">
      <c r="C40" s="25"/>
    </row>
    <row r="45" spans="3:3" x14ac:dyDescent="0.35">
      <c r="C45" s="4"/>
    </row>
    <row r="46" spans="3:3" x14ac:dyDescent="0.35">
      <c r="C4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F7E0-31A0-44C9-9D1C-09C5CBFE61DF}">
  <dimension ref="B1:G8"/>
  <sheetViews>
    <sheetView tabSelected="1" workbookViewId="0">
      <selection activeCell="F16" sqref="F16"/>
    </sheetView>
  </sheetViews>
  <sheetFormatPr defaultRowHeight="14.5" x14ac:dyDescent="0.35"/>
  <cols>
    <col min="2" max="2" width="15.54296875" customWidth="1"/>
  </cols>
  <sheetData>
    <row r="1" spans="2:7" x14ac:dyDescent="0.35">
      <c r="B1" s="5" t="s">
        <v>35</v>
      </c>
    </row>
    <row r="2" spans="2:7" x14ac:dyDescent="0.35">
      <c r="B2" s="27"/>
      <c r="C2" s="31" t="s">
        <v>36</v>
      </c>
      <c r="D2" s="31" t="s">
        <v>45</v>
      </c>
      <c r="E2" s="31" t="s">
        <v>44</v>
      </c>
      <c r="F2" s="30" t="s">
        <v>37</v>
      </c>
      <c r="G2" s="30" t="s">
        <v>38</v>
      </c>
    </row>
    <row r="3" spans="2:7" x14ac:dyDescent="0.35">
      <c r="B3" s="28" t="s">
        <v>39</v>
      </c>
      <c r="C3" s="32">
        <v>17831.789000000001</v>
      </c>
      <c r="D3" s="32">
        <v>256559.28602323309</v>
      </c>
      <c r="E3" s="32">
        <v>37147.920000000006</v>
      </c>
      <c r="F3" s="33">
        <v>169480.87224829831</v>
      </c>
      <c r="G3" s="33">
        <f>SUM(C3:F3)</f>
        <v>481019.86727153137</v>
      </c>
    </row>
    <row r="4" spans="2:7" x14ac:dyDescent="0.35">
      <c r="B4" s="28" t="s">
        <v>40</v>
      </c>
      <c r="C4" s="32">
        <v>52382.512063032569</v>
      </c>
      <c r="D4" s="32">
        <v>383427.94829862536</v>
      </c>
      <c r="E4" s="32">
        <v>49425.231382008074</v>
      </c>
      <c r="F4" s="33">
        <v>330317.9660680659</v>
      </c>
      <c r="G4" s="33">
        <f>SUM(C4:F4)</f>
        <v>815553.6578117318</v>
      </c>
    </row>
    <row r="5" spans="2:7" x14ac:dyDescent="0.35">
      <c r="B5" s="28" t="s">
        <v>41</v>
      </c>
      <c r="C5" s="32">
        <f t="shared" ref="C5:F5" si="0">C4-C3</f>
        <v>34550.723063032565</v>
      </c>
      <c r="D5" s="32">
        <f t="shared" si="0"/>
        <v>126868.66227539227</v>
      </c>
      <c r="E5" s="32">
        <f t="shared" si="0"/>
        <v>12277.311382008069</v>
      </c>
      <c r="F5" s="33">
        <f t="shared" si="0"/>
        <v>160837.09381976759</v>
      </c>
      <c r="G5" s="33">
        <f>SUM(C5:F5)</f>
        <v>334533.79054020048</v>
      </c>
    </row>
    <row r="6" spans="2:7" x14ac:dyDescent="0.35">
      <c r="B6" s="28" t="s">
        <v>42</v>
      </c>
      <c r="C6" s="27"/>
      <c r="D6" s="27"/>
      <c r="E6" s="27"/>
      <c r="F6" s="33"/>
      <c r="G6" s="33">
        <f>G5*4.29/31</f>
        <v>46295.160045724522</v>
      </c>
    </row>
    <row r="7" spans="2:7" x14ac:dyDescent="0.35">
      <c r="B7" s="28" t="s">
        <v>43</v>
      </c>
      <c r="C7" s="27"/>
      <c r="D7" s="27"/>
      <c r="E7" s="27"/>
      <c r="F7" s="29"/>
      <c r="G7" s="33">
        <f>G5*0.02</f>
        <v>6690.6758108040094</v>
      </c>
    </row>
    <row r="8" spans="2:7" x14ac:dyDescent="0.35">
      <c r="G8" s="34">
        <f>G5-G6-G7</f>
        <v>281547.95468367194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Oct 2019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SPDC-UPO/G/TP</cp:lastModifiedBy>
  <dcterms:created xsi:type="dcterms:W3CDTF">2019-01-23T14:03:59Z</dcterms:created>
  <dcterms:modified xsi:type="dcterms:W3CDTF">2019-11-19T22:38:38Z</dcterms:modified>
</cp:coreProperties>
</file>