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hi.Aigiomawu\Desktop\"/>
    </mc:Choice>
  </mc:AlternateContent>
  <xr:revisionPtr revIDLastSave="0" documentId="10_ncr:100000_{EA5A6FCF-5D49-41F2-914E-8E4505AFD893}" xr6:coauthVersionLast="31" xr6:coauthVersionMax="31" xr10:uidLastSave="{00000000-0000-0000-0000-000000000000}"/>
  <bookViews>
    <workbookView xWindow="0" yWindow="0" windowWidth="24000" windowHeight="13580" xr2:uid="{00000000-000D-0000-FFFF-FFFF00000000}"/>
  </bookViews>
  <sheets>
    <sheet name="Year 1" sheetId="3" r:id="rId1"/>
    <sheet name="&gt;= Year 2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1">IF('[18]prodprof 1'!XEE1&lt;=CumP,'[18]prodprof 1'!XEE1*GORP,CumP*GORP+('[18]prodprof 1'!XEE1-CumP)*(GORP+('[18]prodprof 1'!XEE1-CumP)*0.5*SlopeG))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1'!XEE1&lt;=CumP,'[18]prodprof 1'!XEE1*GORP,CumP*GORP+('[18]prodprof 1'!XEE1-CumP)*(GORP+('[18]prodprof 1'!XEE1-CumP)*0.5*SlopeG))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1'!XEE1&lt;=CumP,'[18]prodprof 1'!XEE1*GORP,CumP*GORP+('[18]prodprof 1'!XEE1-CumP)*(GORP+('[18]prodprof 1'!XEE1-CumP)*0.5*SlopeG))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2" i="3" l="1"/>
  <c r="I12" i="3" l="1"/>
  <c r="I7" i="3"/>
  <c r="I8" i="3" s="1"/>
  <c r="I9" i="3" l="1"/>
  <c r="I13" i="3" s="1"/>
  <c r="I14" i="3" s="1"/>
  <c r="P12" i="4"/>
  <c r="L12" i="4"/>
  <c r="I12" i="4"/>
  <c r="P7" i="4"/>
  <c r="P8" i="4" s="1"/>
  <c r="L7" i="4"/>
  <c r="L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J2" i="4"/>
  <c r="I35" i="3"/>
  <c r="L34" i="3"/>
  <c r="L33" i="3"/>
  <c r="L32" i="3"/>
  <c r="P12" i="3"/>
  <c r="L12" i="3"/>
  <c r="P7" i="3"/>
  <c r="P8" i="3" s="1"/>
  <c r="L7" i="3"/>
  <c r="L8" i="3" s="1"/>
  <c r="H7" i="3"/>
  <c r="H8" i="3" s="1"/>
  <c r="G7" i="3"/>
  <c r="G8" i="3" s="1"/>
  <c r="F7" i="3"/>
  <c r="F8" i="3" s="1"/>
  <c r="E7" i="3"/>
  <c r="E8" i="3" s="1"/>
  <c r="D7" i="3"/>
  <c r="D8" i="3" s="1"/>
  <c r="C7" i="3"/>
  <c r="C8" i="3" s="1"/>
  <c r="B7" i="3"/>
  <c r="B8" i="3" s="1"/>
  <c r="C9" i="4" l="1"/>
  <c r="C13" i="4" s="1"/>
  <c r="E9" i="4"/>
  <c r="E13" i="4" s="1"/>
  <c r="G9" i="4"/>
  <c r="G13" i="4" s="1"/>
  <c r="I9" i="4"/>
  <c r="I13" i="4" s="1"/>
  <c r="P9" i="4"/>
  <c r="P13" i="4" s="1"/>
  <c r="B9" i="4"/>
  <c r="B13" i="4" s="1"/>
  <c r="D9" i="4"/>
  <c r="D13" i="4" s="1"/>
  <c r="F9" i="4"/>
  <c r="F13" i="4" s="1"/>
  <c r="H9" i="4"/>
  <c r="H13" i="4" s="1"/>
  <c r="L9" i="4"/>
  <c r="L13" i="4" s="1"/>
  <c r="B9" i="3"/>
  <c r="B13" i="3" s="1"/>
  <c r="D9" i="3"/>
  <c r="D13" i="3" s="1"/>
  <c r="F9" i="3"/>
  <c r="F13" i="3" s="1"/>
  <c r="H9" i="3"/>
  <c r="H13" i="3" s="1"/>
  <c r="L9" i="3"/>
  <c r="L13" i="3" s="1"/>
  <c r="C9" i="3"/>
  <c r="C13" i="3" s="1"/>
  <c r="E9" i="3"/>
  <c r="E13" i="3" s="1"/>
  <c r="G9" i="3"/>
  <c r="G13" i="3" s="1"/>
  <c r="P9" i="3"/>
  <c r="P13" i="3" s="1"/>
  <c r="L35" i="3"/>
  <c r="H14" i="4" l="1"/>
  <c r="H16" i="4" s="1"/>
  <c r="D14" i="4"/>
  <c r="D16" i="4" s="1"/>
  <c r="L14" i="4"/>
  <c r="L16" i="4" s="1"/>
  <c r="L18" i="4" s="1"/>
  <c r="L20" i="4" s="1"/>
  <c r="F14" i="4"/>
  <c r="F16" i="4" s="1"/>
  <c r="B14" i="4"/>
  <c r="B16" i="4" s="1"/>
  <c r="P14" i="4"/>
  <c r="P16" i="4" s="1"/>
  <c r="P18" i="4" s="1"/>
  <c r="I14" i="4"/>
  <c r="I16" i="4" s="1"/>
  <c r="I18" i="4" s="1"/>
  <c r="G14" i="4"/>
  <c r="G16" i="4" s="1"/>
  <c r="E14" i="4"/>
  <c r="E16" i="4" s="1"/>
  <c r="C14" i="4"/>
  <c r="C16" i="4" s="1"/>
  <c r="P14" i="3"/>
  <c r="P16" i="3" s="1"/>
  <c r="P18" i="3" s="1"/>
  <c r="G14" i="3"/>
  <c r="G16" i="3" s="1"/>
  <c r="C14" i="3"/>
  <c r="C16" i="3" s="1"/>
  <c r="H14" i="3"/>
  <c r="H16" i="3" s="1"/>
  <c r="D14" i="3"/>
  <c r="D16" i="3" s="1"/>
  <c r="I16" i="3"/>
  <c r="I18" i="3" s="1"/>
  <c r="E14" i="3"/>
  <c r="E16" i="3" s="1"/>
  <c r="L14" i="3"/>
  <c r="L16" i="3" s="1"/>
  <c r="L18" i="3" s="1"/>
  <c r="L20" i="3" s="1"/>
  <c r="F14" i="3"/>
  <c r="F16" i="3" s="1"/>
  <c r="B14" i="3"/>
  <c r="B16" i="3" s="1"/>
  <c r="P23" i="4" l="1"/>
  <c r="P20" i="4"/>
  <c r="I20" i="4"/>
  <c r="I23" i="4"/>
  <c r="I23" i="3"/>
  <c r="I20" i="3"/>
  <c r="P23" i="3"/>
  <c r="P20" i="3"/>
  <c r="R23" i="3" l="1"/>
  <c r="R23" i="4"/>
</calcChain>
</file>

<file path=xl/sharedStrings.xml><?xml version="1.0" encoding="utf-8"?>
<sst xmlns="http://schemas.openxmlformats.org/spreadsheetml/2006/main" count="145" uniqueCount="41">
  <si>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</si>
  <si>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</si>
  <si>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</si>
  <si>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</si>
  <si>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</si>
  <si>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</si>
  <si>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</si>
  <si>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</si>
  <si>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</si>
  <si>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</si>
  <si>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</si>
  <si>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</si>
  <si>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</si>
  <si>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</si>
  <si>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</si>
  <si>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</si>
  <si>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</si>
  <si>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 xml:space="preserve">Cost 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</si>
  <si>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</si>
  <si>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</si>
  <si>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</si>
  <si>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</si>
  <si>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</si>
  <si>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</si>
  <si>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</si>
  <si>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</si>
  <si>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</si>
  <si>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</si>
  <si>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</si>
  <si>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</si>
  <si>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</t>
  </si>
  <si>
    <t xml:space="preserve">Total Production </t>
  </si>
  <si>
    <t>BOE</t>
  </si>
  <si>
    <t xml:space="preserve">Oil </t>
  </si>
  <si>
    <t>Export Gas</t>
  </si>
  <si>
    <t>Domgas</t>
  </si>
  <si>
    <t xml:space="preserve">1% change in availability </t>
  </si>
  <si>
    <t>Production</t>
  </si>
  <si>
    <t>Wells Production Rate</t>
  </si>
  <si>
    <t>Estimated Reconciliation Factor</t>
  </si>
  <si>
    <t>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</si>
</sst>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3" fillId="3" borderId="0" xfId="0" applyFont="1" applyFill="1"/>
    <xf numFmtId="164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2" fillId="5" borderId="1" xfId="1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165" fontId="0" fillId="0" borderId="7" xfId="0" applyNumberFormat="1" applyBorder="1"/>
    <xf numFmtId="168" fontId="1" fillId="5" borderId="0" xfId="1" applyNumberFormat="1" applyFont="1" applyFill="1" applyBorder="1"/>
    <xf numFmtId="164" fontId="5" fillId="0" borderId="0" xfId="2" applyNumberFormat="1" applyFont="1"/>
    <xf numFmtId="43" fontId="0" fillId="0" borderId="0" xfId="0" applyNumberFormat="1"/>
    <xf numFmtId="0" fontId="1" fillId="4" borderId="0" xfId="0" applyFont="1" applyFill="1"/>
    <xf numFmtId="43" fontId="1" fillId="4" borderId="0" xfId="0" applyNumberFormat="1" applyFont="1" applyFill="1"/>
    <xf numFmtId="43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3" fontId="0" fillId="0" borderId="0" xfId="0" applyNumberFormat="1"/>
  </cellXfs>
  <cellStyles count="4"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tabSelected="1" topLeftCell="A8" zoomScale="70" zoomScaleNormal="70" workbookViewId="0">
      <selection activeCell="J41" sqref="J41:K42"/>
    </sheetView>
  </sheetViews>
  <sheetFormatPr defaultRowHeight="14.5" x14ac:dyDescent="0.35"/>
  <cols>
    <col min="1" max="1" width="68.1796875" customWidth="1"/>
    <col min="2" max="8" width="15" hidden="1" customWidth="1"/>
    <col min="9" max="9" width="17.45312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5" max="15" width="60.1796875" customWidth="1"/>
    <col min="16" max="16" width="15.26953125" customWidth="1"/>
    <col min="18" max="18" width="13.26953125" bestFit="1" customWidth="1"/>
  </cols>
  <sheetData>
    <row r="1" spans="1:18" ht="22.5" customHeight="1" x14ac:dyDescent="0.35">
      <c r="B1" s="3"/>
      <c r="C1" s="3"/>
      <c r="D1" s="3"/>
      <c r="E1" s="3"/>
      <c r="F1" s="3"/>
      <c r="G1" s="3"/>
      <c r="H1" s="3"/>
      <c r="I1" s="3"/>
      <c r="L1" s="3"/>
      <c r="P1" s="3"/>
    </row>
    <row r="2" spans="1:18" ht="18.5" x14ac:dyDescent="0.45">
      <c r="A2" s="4" t="s">
        <v>0</v>
      </c>
      <c r="B2" s="5">
        <v>2008</v>
      </c>
      <c r="C2" s="5">
        <v>2009</v>
      </c>
      <c r="D2" s="5">
        <v>2010</v>
      </c>
      <c r="E2" s="5">
        <v>2011</v>
      </c>
      <c r="F2" s="5">
        <v>2012</v>
      </c>
      <c r="G2" s="5">
        <v>2013</v>
      </c>
      <c r="H2" s="5">
        <v>2014</v>
      </c>
      <c r="I2" s="5">
        <v>2018</v>
      </c>
      <c r="J2" s="6">
        <f>I6*1000</f>
        <v>309</v>
      </c>
      <c r="K2" s="4" t="s">
        <v>1</v>
      </c>
      <c r="L2" s="5">
        <v>2017</v>
      </c>
      <c r="O2" s="4" t="s">
        <v>2</v>
      </c>
      <c r="P2" s="5">
        <v>2017</v>
      </c>
    </row>
    <row r="3" spans="1:18" x14ac:dyDescent="0.35">
      <c r="A3" s="1" t="s">
        <v>3</v>
      </c>
      <c r="K3" s="1" t="s">
        <v>3</v>
      </c>
      <c r="M3" s="6"/>
      <c r="O3" s="1" t="s">
        <v>3</v>
      </c>
    </row>
    <row r="4" spans="1:18" x14ac:dyDescent="0.35">
      <c r="A4" s="7" t="s">
        <v>4</v>
      </c>
      <c r="B4" s="8"/>
      <c r="C4" s="8"/>
      <c r="D4" s="8"/>
      <c r="E4" s="8"/>
      <c r="F4" s="8"/>
      <c r="G4" s="8"/>
      <c r="H4" s="8"/>
      <c r="I4" s="8">
        <v>51.37</v>
      </c>
      <c r="J4" t="s">
        <v>5</v>
      </c>
      <c r="K4" s="7" t="s">
        <v>6</v>
      </c>
      <c r="L4" s="9">
        <v>1.17</v>
      </c>
      <c r="M4" t="s">
        <v>5</v>
      </c>
      <c r="O4" s="7" t="s">
        <v>6</v>
      </c>
      <c r="P4" s="10">
        <v>2.4</v>
      </c>
      <c r="Q4" t="s">
        <v>5</v>
      </c>
      <c r="R4" s="6"/>
    </row>
    <row r="5" spans="1:18" x14ac:dyDescent="0.3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121</v>
      </c>
      <c r="K5" s="7" t="s">
        <v>7</v>
      </c>
      <c r="L5" s="11">
        <v>365</v>
      </c>
      <c r="O5" s="7" t="s">
        <v>7</v>
      </c>
      <c r="P5" s="11">
        <v>365</v>
      </c>
    </row>
    <row r="6" spans="1:18" x14ac:dyDescent="0.35">
      <c r="A6" s="7" t="s">
        <v>8</v>
      </c>
      <c r="B6" s="12"/>
      <c r="C6" s="12"/>
      <c r="D6" s="12"/>
      <c r="E6" s="12"/>
      <c r="F6" s="12"/>
      <c r="G6" s="12"/>
      <c r="H6" s="12"/>
      <c r="I6" s="13">
        <f>0.412*0.75</f>
        <v>0.309</v>
      </c>
      <c r="J6" t="s">
        <v>9</v>
      </c>
      <c r="K6" s="7" t="s">
        <v>8</v>
      </c>
      <c r="L6" s="13">
        <v>0</v>
      </c>
      <c r="M6" t="s">
        <v>9</v>
      </c>
      <c r="O6" s="7" t="s">
        <v>8</v>
      </c>
      <c r="P6" s="14">
        <v>0</v>
      </c>
      <c r="Q6" t="s">
        <v>9</v>
      </c>
    </row>
    <row r="7" spans="1:18" x14ac:dyDescent="0.3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37389</v>
      </c>
      <c r="K7" s="7" t="s">
        <v>11</v>
      </c>
      <c r="L7" s="15">
        <f>L6*L5*1000</f>
        <v>0</v>
      </c>
      <c r="O7" s="7" t="s">
        <v>11</v>
      </c>
      <c r="P7" s="15">
        <f t="shared" ref="P7" si="1">P6*P5*1000</f>
        <v>0</v>
      </c>
    </row>
    <row r="8" spans="1:18" ht="15" thickBot="1" x14ac:dyDescent="0.4">
      <c r="A8" s="7" t="s">
        <v>12</v>
      </c>
      <c r="B8" s="16">
        <f t="shared" ref="B8:H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>+I7*I4</f>
        <v>1920672.93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" thickTop="1" x14ac:dyDescent="0.35">
      <c r="A9" s="7" t="s">
        <v>13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-384134.58600000001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35">
      <c r="A10" s="7" t="s">
        <v>17</v>
      </c>
      <c r="B10" s="18"/>
      <c r="C10" s="18"/>
      <c r="D10" s="18"/>
      <c r="E10" s="18"/>
      <c r="F10" s="18"/>
      <c r="G10" s="18"/>
      <c r="H10" s="19"/>
      <c r="I10" s="18"/>
      <c r="K10" s="7" t="s">
        <v>18</v>
      </c>
      <c r="L10" s="18"/>
      <c r="O10" s="7" t="s">
        <v>18</v>
      </c>
      <c r="P10" s="18"/>
    </row>
    <row r="11" spans="1:18" x14ac:dyDescent="0.35">
      <c r="A11" s="7" t="s">
        <v>19</v>
      </c>
      <c r="B11" s="18"/>
      <c r="C11" s="18"/>
      <c r="D11" s="18"/>
      <c r="E11" s="18"/>
      <c r="F11" s="18"/>
      <c r="G11" s="18"/>
      <c r="H11" s="19"/>
      <c r="I11" s="18"/>
      <c r="K11" s="7" t="s">
        <v>19</v>
      </c>
      <c r="L11" s="18"/>
      <c r="O11" s="7" t="s">
        <v>19</v>
      </c>
      <c r="P11" s="18"/>
    </row>
    <row r="12" spans="1:18" x14ac:dyDescent="0.35">
      <c r="A12" s="7" t="s">
        <v>20</v>
      </c>
      <c r="B12" s="18"/>
      <c r="C12" s="18"/>
      <c r="D12" s="18"/>
      <c r="E12" s="18"/>
      <c r="F12" s="18"/>
      <c r="G12" s="18"/>
      <c r="H12" s="19"/>
      <c r="I12" s="18">
        <f>-I6*I5*2706</f>
        <v>-101174.63400000001</v>
      </c>
      <c r="J12" t="s">
        <v>21</v>
      </c>
      <c r="K12" s="7" t="s">
        <v>20</v>
      </c>
      <c r="L12" s="18">
        <f>-L6*L5*2706</f>
        <v>0</v>
      </c>
      <c r="O12" s="7" t="s">
        <v>20</v>
      </c>
      <c r="P12" s="18">
        <f>-P6*P5*2706</f>
        <v>0</v>
      </c>
    </row>
    <row r="13" spans="1:18" x14ac:dyDescent="0.35">
      <c r="A13" s="7" t="s">
        <v>22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1435363.71</v>
      </c>
      <c r="K13" s="7" t="s">
        <v>22</v>
      </c>
      <c r="L13" s="21">
        <f>+L8+L9+L10+L11+L12</f>
        <v>0</v>
      </c>
      <c r="O13" s="7" t="s">
        <v>22</v>
      </c>
      <c r="P13" s="21">
        <f>+P8+P9+P10+P11+P12</f>
        <v>0</v>
      </c>
    </row>
    <row r="14" spans="1:18" x14ac:dyDescent="0.35">
      <c r="A14" s="7" t="s">
        <v>23</v>
      </c>
      <c r="B14" s="18">
        <f t="shared" ref="B14:H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>-I13*0.85</f>
        <v>-1220059.1535</v>
      </c>
      <c r="J14" t="s">
        <v>24</v>
      </c>
      <c r="K14" s="7" t="s">
        <v>25</v>
      </c>
      <c r="L14" s="18">
        <f>-L13*0.3</f>
        <v>0</v>
      </c>
      <c r="O14" s="7" t="s">
        <v>25</v>
      </c>
      <c r="P14" s="18">
        <f>-P13*0.3</f>
        <v>0</v>
      </c>
    </row>
    <row r="15" spans="1:18" x14ac:dyDescent="0.3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" thickBot="1" x14ac:dyDescent="0.4">
      <c r="A16" s="26" t="s">
        <v>26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6">
        <f t="shared" si="6"/>
        <v>215304.55649999995</v>
      </c>
      <c r="K16" s="26" t="s">
        <v>26</v>
      </c>
      <c r="L16" s="16">
        <f t="shared" ref="L16" si="7">+L13+L14</f>
        <v>0</v>
      </c>
      <c r="O16" s="26" t="s">
        <v>26</v>
      </c>
      <c r="P16" s="16">
        <f t="shared" ref="P16" si="8">+P13+P14</f>
        <v>0</v>
      </c>
    </row>
    <row r="17" spans="1:18" ht="15" thickTop="1" x14ac:dyDescent="0.35"/>
    <row r="18" spans="1:18" ht="15" thickBot="1" x14ac:dyDescent="0.4">
      <c r="A18" t="s">
        <v>27</v>
      </c>
      <c r="I18" s="28">
        <f>I16-I12</f>
        <v>316479.19049999997</v>
      </c>
      <c r="J18" t="s">
        <v>28</v>
      </c>
      <c r="K18" t="s">
        <v>27</v>
      </c>
      <c r="L18" s="28">
        <f>L16-L12</f>
        <v>0</v>
      </c>
      <c r="M18" t="s">
        <v>28</v>
      </c>
      <c r="O18" t="s">
        <v>27</v>
      </c>
      <c r="P18" s="28">
        <f>P16-P12</f>
        <v>0</v>
      </c>
      <c r="Q18" t="s">
        <v>28</v>
      </c>
    </row>
    <row r="19" spans="1:18" ht="15" thickTop="1" x14ac:dyDescent="0.35"/>
    <row r="20" spans="1:18" ht="15" thickBot="1" x14ac:dyDescent="0.4">
      <c r="A20" t="s">
        <v>29</v>
      </c>
      <c r="I20" s="29">
        <f>I18-I14</f>
        <v>1536538.344</v>
      </c>
      <c r="J20" t="s">
        <v>28</v>
      </c>
      <c r="K20" t="s">
        <v>29</v>
      </c>
      <c r="L20" s="29">
        <f>L18-L14</f>
        <v>0</v>
      </c>
      <c r="M20" t="s">
        <v>28</v>
      </c>
      <c r="O20" t="s">
        <v>29</v>
      </c>
      <c r="P20" s="29">
        <f>P18-P14</f>
        <v>0</v>
      </c>
      <c r="Q20" t="s">
        <v>28</v>
      </c>
    </row>
    <row r="21" spans="1:18" ht="15" thickTop="1" x14ac:dyDescent="0.35"/>
    <row r="22" spans="1:18" x14ac:dyDescent="0.35">
      <c r="A22" s="2"/>
      <c r="B22" s="30"/>
      <c r="C22" s="30"/>
      <c r="D22" s="30"/>
      <c r="E22" s="30"/>
      <c r="F22" s="30"/>
      <c r="G22" s="30"/>
      <c r="H22" s="30"/>
      <c r="I22" s="31"/>
      <c r="J22" s="32"/>
      <c r="L22" s="31"/>
      <c r="P22" s="31"/>
    </row>
    <row r="23" spans="1:18" x14ac:dyDescent="0.35">
      <c r="A23" s="33" t="s">
        <v>30</v>
      </c>
      <c r="B23" s="33">
        <v>2014</v>
      </c>
      <c r="C23" s="33"/>
      <c r="D23" s="33"/>
      <c r="E23" s="33"/>
      <c r="F23" s="33"/>
      <c r="G23" s="33"/>
      <c r="H23" s="33"/>
      <c r="I23" s="34">
        <f>I18*0.3</f>
        <v>94943.75714999999</v>
      </c>
      <c r="P23" s="35">
        <f>P18*0.3</f>
        <v>0</v>
      </c>
      <c r="R23" s="32">
        <f>P23+I23</f>
        <v>94943.75714999999</v>
      </c>
    </row>
    <row r="24" spans="1:18" s="36" customFormat="1" x14ac:dyDescent="0.35">
      <c r="B24" s="36">
        <v>2015</v>
      </c>
      <c r="J24" s="32"/>
      <c r="K24"/>
      <c r="O24"/>
    </row>
    <row r="25" spans="1:18" s="36" customFormat="1" hidden="1" x14ac:dyDescent="0.35">
      <c r="A25" s="37" t="s">
        <v>31</v>
      </c>
      <c r="B25" s="36">
        <v>2016</v>
      </c>
      <c r="I25" s="36" t="s">
        <v>32</v>
      </c>
      <c r="J25"/>
      <c r="K25" s="38"/>
      <c r="O25"/>
      <c r="P25" s="39"/>
    </row>
    <row r="26" spans="1:18" s="36" customFormat="1" hidden="1" x14ac:dyDescent="0.35">
      <c r="A26" s="36" t="s">
        <v>33</v>
      </c>
      <c r="I26" s="40">
        <v>187677.00564760386</v>
      </c>
      <c r="J26" s="41"/>
      <c r="K26" s="42"/>
      <c r="L26" s="43"/>
      <c r="O26"/>
    </row>
    <row r="27" spans="1:18" s="36" customFormat="1" hidden="1" x14ac:dyDescent="0.35">
      <c r="A27" s="36" t="s">
        <v>34</v>
      </c>
      <c r="I27" s="39">
        <v>1664888.574633426</v>
      </c>
      <c r="J27" s="6"/>
      <c r="K27" s="44"/>
      <c r="O27"/>
    </row>
    <row r="28" spans="1:18" s="36" customFormat="1" hidden="1" x14ac:dyDescent="0.35">
      <c r="A28" s="36" t="s">
        <v>35</v>
      </c>
      <c r="I28" s="40">
        <v>126636.8363896712</v>
      </c>
      <c r="J28" s="6"/>
      <c r="K28" s="44"/>
      <c r="O28"/>
    </row>
    <row r="29" spans="1:18" s="36" customFormat="1" hidden="1" x14ac:dyDescent="0.35">
      <c r="I29" s="39"/>
      <c r="J29"/>
      <c r="K29"/>
      <c r="O29"/>
    </row>
    <row r="30" spans="1:18" s="36" customFormat="1" hidden="1" x14ac:dyDescent="0.35">
      <c r="J30" s="45"/>
      <c r="K30"/>
      <c r="O30"/>
    </row>
    <row r="31" spans="1:18" s="36" customFormat="1" hidden="1" x14ac:dyDescent="0.35">
      <c r="A31" s="36" t="s">
        <v>36</v>
      </c>
      <c r="I31" s="36" t="s">
        <v>37</v>
      </c>
      <c r="J31"/>
      <c r="K31"/>
      <c r="O31"/>
    </row>
    <row r="32" spans="1:18" s="36" customFormat="1" hidden="1" x14ac:dyDescent="0.35">
      <c r="A32" s="36" t="s">
        <v>33</v>
      </c>
      <c r="I32" s="40">
        <v>187677.00564760386</v>
      </c>
      <c r="J32" s="46"/>
      <c r="K32" s="41"/>
      <c r="L32" s="40">
        <f>0.3*K32</f>
        <v>0</v>
      </c>
      <c r="M32" s="47"/>
      <c r="O32"/>
    </row>
    <row r="33" spans="1:15" s="36" customFormat="1" hidden="1" x14ac:dyDescent="0.35">
      <c r="A33" s="36" t="s">
        <v>34</v>
      </c>
      <c r="I33" s="40">
        <v>287050</v>
      </c>
      <c r="J33" s="45"/>
      <c r="K33" s="41"/>
      <c r="L33" s="40">
        <f t="shared" ref="L33:L34" si="9">0.3*K33</f>
        <v>0</v>
      </c>
      <c r="M33" s="47"/>
      <c r="O33"/>
    </row>
    <row r="34" spans="1:15" s="36" customFormat="1" hidden="1" x14ac:dyDescent="0.35">
      <c r="A34" s="36" t="s">
        <v>35</v>
      </c>
      <c r="I34" s="48">
        <v>21834</v>
      </c>
      <c r="J34" s="48"/>
      <c r="K34" s="41"/>
      <c r="L34" s="40">
        <f t="shared" si="9"/>
        <v>0</v>
      </c>
      <c r="M34" s="47"/>
      <c r="O34"/>
    </row>
    <row r="35" spans="1:15" s="36" customFormat="1" hidden="1" x14ac:dyDescent="0.35">
      <c r="I35" s="39">
        <f>SUM(I32:I34)</f>
        <v>496561.00564760389</v>
      </c>
      <c r="J35" s="39"/>
      <c r="K35" s="39"/>
      <c r="L35" s="39">
        <f>SUM(L32:L34)</f>
        <v>0</v>
      </c>
      <c r="M35" s="47"/>
      <c r="O35"/>
    </row>
    <row r="36" spans="1:15" s="36" customFormat="1" hidden="1" x14ac:dyDescent="0.35">
      <c r="J36"/>
      <c r="K36"/>
      <c r="O36"/>
    </row>
    <row r="37" spans="1:15" s="36" customFormat="1" x14ac:dyDescent="0.35">
      <c r="J37"/>
      <c r="K37"/>
      <c r="O37"/>
    </row>
    <row r="38" spans="1:15" s="36" customFormat="1" x14ac:dyDescent="0.35">
      <c r="A38" s="36" t="s">
        <v>38</v>
      </c>
      <c r="I38" s="36">
        <v>412</v>
      </c>
      <c r="J38"/>
      <c r="K38"/>
      <c r="O38"/>
    </row>
    <row r="39" spans="1:15" s="36" customFormat="1" x14ac:dyDescent="0.35">
      <c r="A39" s="36" t="s">
        <v>39</v>
      </c>
      <c r="I39" s="36">
        <v>0.75</v>
      </c>
      <c r="J39"/>
      <c r="K39"/>
      <c r="O39"/>
    </row>
    <row r="40" spans="1:15" s="36" customFormat="1" x14ac:dyDescent="0.35">
      <c r="A40" s="36" t="s">
        <v>40</v>
      </c>
      <c r="I40" s="36">
        <v>309</v>
      </c>
      <c r="J40"/>
      <c r="K40"/>
      <c r="O40"/>
    </row>
    <row r="41" spans="1:15" s="36" customFormat="1" x14ac:dyDescent="0.35">
      <c r="J41" s="49"/>
      <c r="K41"/>
      <c r="O41"/>
    </row>
    <row r="42" spans="1:15" s="36" customFormat="1" x14ac:dyDescent="0.35">
      <c r="J42"/>
      <c r="K42" s="32"/>
      <c r="O42"/>
    </row>
    <row r="43" spans="1:15" s="36" customFormat="1" x14ac:dyDescent="0.35">
      <c r="J43"/>
      <c r="K43"/>
      <c r="O43"/>
    </row>
    <row r="44" spans="1:15" s="36" customFormat="1" x14ac:dyDescent="0.35">
      <c r="J44"/>
      <c r="K44"/>
      <c r="O44"/>
    </row>
    <row r="45" spans="1:15" s="36" customFormat="1" x14ac:dyDescent="0.35">
      <c r="J45"/>
      <c r="K45"/>
      <c r="O45"/>
    </row>
    <row r="46" spans="1:15" s="36" customFormat="1" x14ac:dyDescent="0.35">
      <c r="J46"/>
      <c r="K46"/>
      <c r="O46"/>
    </row>
    <row r="47" spans="1:15" s="36" customFormat="1" x14ac:dyDescent="0.35">
      <c r="J47"/>
      <c r="K47"/>
      <c r="O47"/>
    </row>
    <row r="48" spans="1:15" s="36" customFormat="1" x14ac:dyDescent="0.35">
      <c r="J48"/>
      <c r="K48"/>
      <c r="O48"/>
    </row>
    <row r="49" spans="1:15" s="36" customFormat="1" x14ac:dyDescent="0.35">
      <c r="J49"/>
      <c r="K49"/>
      <c r="O49"/>
    </row>
    <row r="50" spans="1:15" x14ac:dyDescent="0.35">
      <c r="A50" s="36"/>
      <c r="B50" s="36"/>
      <c r="C50" s="36"/>
      <c r="D50" s="36"/>
      <c r="E50" s="36"/>
      <c r="F50" s="36"/>
      <c r="G50" s="36"/>
      <c r="H50" s="36"/>
      <c r="I50" s="36"/>
    </row>
    <row r="51" spans="1:15" s="36" customFormat="1" x14ac:dyDescent="0.35">
      <c r="J51"/>
      <c r="K51"/>
      <c r="O51"/>
    </row>
    <row r="52" spans="1:15" x14ac:dyDescent="0.35">
      <c r="A52" s="36"/>
      <c r="B52" s="36"/>
      <c r="C52" s="36"/>
      <c r="D52" s="36"/>
      <c r="E52" s="36"/>
      <c r="F52" s="36"/>
      <c r="G52" s="36"/>
      <c r="H52" s="36"/>
      <c r="I52" s="36"/>
    </row>
    <row r="53" spans="1:15" x14ac:dyDescent="0.35">
      <c r="A53" s="36"/>
      <c r="B53" s="36"/>
      <c r="C53" s="36"/>
      <c r="D53" s="36"/>
      <c r="E53" s="36"/>
      <c r="F53" s="36"/>
      <c r="G53" s="36"/>
      <c r="H53" s="36"/>
      <c r="I53" s="36"/>
    </row>
    <row r="54" spans="1:15" x14ac:dyDescent="0.35">
      <c r="A54" s="36"/>
      <c r="B54" s="36"/>
      <c r="C54" s="36"/>
      <c r="D54" s="36"/>
      <c r="E54" s="36"/>
      <c r="F54" s="36"/>
      <c r="G54" s="36"/>
      <c r="H54" s="36"/>
      <c r="I54" s="36"/>
    </row>
    <row r="55" spans="1:15" x14ac:dyDescent="0.35">
      <c r="A55" s="36"/>
      <c r="B55" s="36"/>
      <c r="C55" s="36"/>
      <c r="D55" s="36"/>
      <c r="E55" s="36"/>
      <c r="F55" s="36"/>
      <c r="G55" s="36"/>
      <c r="H55" s="36"/>
      <c r="I55" s="36"/>
    </row>
    <row r="56" spans="1:15" x14ac:dyDescent="0.35">
      <c r="A56" s="36"/>
      <c r="B56" s="36"/>
      <c r="C56" s="36"/>
      <c r="D56" s="36"/>
      <c r="E56" s="36"/>
      <c r="F56" s="36"/>
      <c r="G56" s="36"/>
      <c r="H56" s="36"/>
      <c r="I56" s="36"/>
    </row>
    <row r="57" spans="1:15" x14ac:dyDescent="0.35">
      <c r="A57" s="36"/>
      <c r="B57" s="36"/>
      <c r="C57" s="36"/>
      <c r="D57" s="36"/>
      <c r="E57" s="36"/>
      <c r="F57" s="36"/>
      <c r="G57" s="36"/>
      <c r="H57" s="36"/>
      <c r="I57" s="36"/>
    </row>
    <row r="58" spans="1:15" x14ac:dyDescent="0.35">
      <c r="A58" s="36"/>
      <c r="B58" s="36"/>
      <c r="C58" s="36"/>
      <c r="D58" s="36"/>
      <c r="E58" s="36"/>
      <c r="F58" s="36"/>
      <c r="G58" s="36"/>
      <c r="H58" s="36"/>
      <c r="I58" s="36"/>
    </row>
    <row r="59" spans="1:15" x14ac:dyDescent="0.35">
      <c r="A59" s="36"/>
      <c r="B59" s="36"/>
      <c r="C59" s="36"/>
      <c r="D59" s="36"/>
      <c r="E59" s="36"/>
      <c r="F59" s="36"/>
      <c r="G59" s="36"/>
      <c r="H59" s="36"/>
      <c r="I59" s="36"/>
    </row>
    <row r="60" spans="1:15" x14ac:dyDescent="0.35">
      <c r="A60" s="36"/>
      <c r="B60" s="36"/>
      <c r="C60" s="36"/>
      <c r="D60" s="36"/>
      <c r="E60" s="36"/>
      <c r="F60" s="36"/>
      <c r="G60" s="36"/>
      <c r="H60" s="36"/>
      <c r="I60" s="36"/>
    </row>
    <row r="61" spans="1:15" x14ac:dyDescent="0.35">
      <c r="A61" s="36"/>
      <c r="B61" s="36"/>
      <c r="C61" s="36"/>
      <c r="D61" s="36"/>
      <c r="E61" s="36"/>
      <c r="F61" s="36"/>
      <c r="G61" s="36"/>
      <c r="H61" s="36"/>
      <c r="I61" s="36"/>
    </row>
    <row r="62" spans="1:15" x14ac:dyDescent="0.35">
      <c r="A62" s="36"/>
      <c r="B62" s="36"/>
      <c r="C62" s="36"/>
      <c r="D62" s="36"/>
      <c r="E62" s="36"/>
      <c r="F62" s="36"/>
      <c r="G62" s="36"/>
      <c r="H62" s="36"/>
      <c r="I62" s="36"/>
    </row>
    <row r="63" spans="1:15" x14ac:dyDescent="0.35">
      <c r="A63" s="36"/>
      <c r="B63" s="36"/>
      <c r="C63" s="36"/>
      <c r="D63" s="36"/>
      <c r="E63" s="36"/>
      <c r="F63" s="36"/>
      <c r="G63" s="36"/>
      <c r="H63" s="36"/>
      <c r="I63" s="36"/>
    </row>
    <row r="64" spans="1:15" x14ac:dyDescent="0.35">
      <c r="A64" s="36"/>
      <c r="B64" s="36"/>
      <c r="C64" s="36"/>
      <c r="D64" s="36"/>
      <c r="E64" s="36"/>
      <c r="F64" s="36"/>
      <c r="G64" s="36"/>
      <c r="H64" s="36"/>
      <c r="I64" s="36"/>
    </row>
    <row r="65" spans="1:9" x14ac:dyDescent="0.35">
      <c r="A65" s="36"/>
      <c r="B65" s="36"/>
      <c r="C65" s="36"/>
      <c r="D65" s="36"/>
      <c r="E65" s="36"/>
      <c r="F65" s="36"/>
      <c r="G65" s="36"/>
      <c r="H65" s="36"/>
      <c r="I65" s="36"/>
    </row>
    <row r="66" spans="1:9" x14ac:dyDescent="0.35">
      <c r="A66" s="36"/>
      <c r="B66" s="36"/>
      <c r="C66" s="36"/>
      <c r="D66" s="36"/>
      <c r="E66" s="36"/>
      <c r="F66" s="36"/>
      <c r="G66" s="36"/>
      <c r="H66" s="36"/>
      <c r="I66" s="36"/>
    </row>
    <row r="67" spans="1:9" x14ac:dyDescent="0.35">
      <c r="A67" s="36"/>
      <c r="B67" s="36"/>
      <c r="C67" s="36"/>
      <c r="D67" s="36"/>
      <c r="E67" s="36"/>
      <c r="F67" s="36"/>
      <c r="G67" s="36"/>
      <c r="H67" s="36"/>
      <c r="I67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workbookViewId="0">
      <selection activeCell="I10" sqref="I10"/>
    </sheetView>
  </sheetViews>
  <sheetFormatPr defaultRowHeight="14.5" x14ac:dyDescent="0.35"/>
  <cols>
    <col min="1" max="1" width="68.1796875" customWidth="1"/>
    <col min="2" max="8" width="0" hidden="1" customWidth="1"/>
    <col min="9" max="9" width="17.45312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5" max="15" width="60.1796875" customWidth="1"/>
    <col min="16" max="16" width="15.26953125" customWidth="1"/>
    <col min="18" max="18" width="13.26953125" bestFit="1" customWidth="1"/>
  </cols>
  <sheetData>
    <row r="1" spans="1:18" x14ac:dyDescent="0.35">
      <c r="B1" s="3"/>
      <c r="C1" s="3"/>
      <c r="D1" s="3"/>
      <c r="E1" s="3"/>
      <c r="F1" s="3"/>
      <c r="G1" s="3"/>
      <c r="H1" s="3"/>
      <c r="I1" s="3"/>
      <c r="L1" s="3"/>
      <c r="P1" s="3"/>
    </row>
    <row r="2" spans="1:18" ht="18.5" x14ac:dyDescent="0.45">
      <c r="A2" s="4" t="s">
        <v>0</v>
      </c>
      <c r="B2" s="5">
        <v>2008</v>
      </c>
      <c r="C2" s="5">
        <v>2009</v>
      </c>
      <c r="D2" s="5">
        <v>2010</v>
      </c>
      <c r="E2" s="5">
        <v>2011</v>
      </c>
      <c r="F2" s="5">
        <v>2012</v>
      </c>
      <c r="G2" s="5">
        <v>2013</v>
      </c>
      <c r="H2" s="5">
        <v>2014</v>
      </c>
      <c r="I2" s="5">
        <v>2017</v>
      </c>
      <c r="J2" s="6">
        <f>I6*1000</f>
        <v>0</v>
      </c>
      <c r="K2" s="4" t="s">
        <v>1</v>
      </c>
      <c r="L2" s="5">
        <v>2017</v>
      </c>
      <c r="O2" s="4" t="s">
        <v>2</v>
      </c>
      <c r="P2" s="5">
        <v>2017</v>
      </c>
    </row>
    <row r="3" spans="1:18" x14ac:dyDescent="0.35">
      <c r="A3" s="1" t="s">
        <v>3</v>
      </c>
      <c r="K3" s="1" t="s">
        <v>3</v>
      </c>
      <c r="M3" s="6"/>
      <c r="O3" s="1" t="s">
        <v>3</v>
      </c>
    </row>
    <row r="4" spans="1:18" x14ac:dyDescent="0.35">
      <c r="A4" s="7" t="s">
        <v>4</v>
      </c>
      <c r="B4" s="8"/>
      <c r="C4" s="8"/>
      <c r="D4" s="8"/>
      <c r="E4" s="8"/>
      <c r="F4" s="8"/>
      <c r="G4" s="8"/>
      <c r="H4" s="8"/>
      <c r="I4" s="8">
        <v>51.37</v>
      </c>
      <c r="J4" t="s">
        <v>5</v>
      </c>
      <c r="K4" s="7" t="s">
        <v>6</v>
      </c>
      <c r="L4" s="9">
        <v>1.17</v>
      </c>
      <c r="M4" t="s">
        <v>5</v>
      </c>
      <c r="O4" s="7" t="s">
        <v>6</v>
      </c>
      <c r="P4" s="10">
        <v>2.4</v>
      </c>
      <c r="Q4" t="s">
        <v>5</v>
      </c>
      <c r="R4" s="6"/>
    </row>
    <row r="5" spans="1:18" x14ac:dyDescent="0.3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31</v>
      </c>
      <c r="K5" s="7" t="s">
        <v>7</v>
      </c>
      <c r="L5" s="11">
        <v>365</v>
      </c>
      <c r="O5" s="7" t="s">
        <v>7</v>
      </c>
      <c r="P5" s="11">
        <v>365</v>
      </c>
    </row>
    <row r="6" spans="1:18" x14ac:dyDescent="0.35">
      <c r="A6" s="7" t="s">
        <v>8</v>
      </c>
      <c r="B6" s="12"/>
      <c r="C6" s="12"/>
      <c r="D6" s="12"/>
      <c r="E6" s="12"/>
      <c r="F6" s="12"/>
      <c r="G6" s="12"/>
      <c r="H6" s="12"/>
      <c r="I6" s="13">
        <v>0</v>
      </c>
      <c r="J6" t="s">
        <v>9</v>
      </c>
      <c r="K6" s="7" t="s">
        <v>8</v>
      </c>
      <c r="L6" s="13">
        <v>0</v>
      </c>
      <c r="M6" t="s">
        <v>9</v>
      </c>
      <c r="O6" s="7" t="s">
        <v>8</v>
      </c>
      <c r="P6" s="14">
        <v>0</v>
      </c>
      <c r="Q6" t="s">
        <v>9</v>
      </c>
    </row>
    <row r="7" spans="1:18" x14ac:dyDescent="0.35">
      <c r="A7" s="7" t="s">
        <v>10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7" t="s">
        <v>11</v>
      </c>
      <c r="L7" s="15">
        <f>L6*L5*1000</f>
        <v>0</v>
      </c>
      <c r="O7" s="7" t="s">
        <v>11</v>
      </c>
      <c r="P7" s="15">
        <f t="shared" ref="P7" si="1">P6*P5*1000</f>
        <v>0</v>
      </c>
    </row>
    <row r="8" spans="1:18" ht="15" thickBot="1" x14ac:dyDescent="0.4">
      <c r="A8" s="7" t="s">
        <v>12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" thickTop="1" x14ac:dyDescent="0.35">
      <c r="A9" s="7" t="s">
        <v>13</v>
      </c>
      <c r="B9" s="18">
        <f t="shared" ref="B9:I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 t="shared" si="3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35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-11000</v>
      </c>
      <c r="K10" s="7" t="s">
        <v>18</v>
      </c>
      <c r="L10" s="18"/>
      <c r="O10" s="7" t="s">
        <v>18</v>
      </c>
      <c r="P10" s="18"/>
    </row>
    <row r="11" spans="1:18" x14ac:dyDescent="0.35">
      <c r="A11" s="7" t="s">
        <v>19</v>
      </c>
      <c r="B11" s="18"/>
      <c r="C11" s="18"/>
      <c r="D11" s="18"/>
      <c r="E11" s="18"/>
      <c r="F11" s="18"/>
      <c r="G11" s="18"/>
      <c r="H11" s="19"/>
      <c r="I11" s="18"/>
      <c r="K11" s="7" t="s">
        <v>19</v>
      </c>
      <c r="L11" s="18"/>
      <c r="O11" s="7" t="s">
        <v>19</v>
      </c>
      <c r="P11" s="18"/>
    </row>
    <row r="12" spans="1:18" x14ac:dyDescent="0.35">
      <c r="A12" s="7" t="s">
        <v>20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21</v>
      </c>
      <c r="K12" s="7" t="s">
        <v>20</v>
      </c>
      <c r="L12" s="18">
        <f>-L6*L5*2706</f>
        <v>0</v>
      </c>
      <c r="O12" s="7" t="s">
        <v>20</v>
      </c>
      <c r="P12" s="18">
        <f>-P6*P5*2706</f>
        <v>0</v>
      </c>
    </row>
    <row r="13" spans="1:18" x14ac:dyDescent="0.35">
      <c r="A13" s="7" t="s">
        <v>22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-11000</v>
      </c>
      <c r="K13" s="7" t="s">
        <v>22</v>
      </c>
      <c r="L13" s="21">
        <f>+L8+L9+L10+L11+L12</f>
        <v>0</v>
      </c>
      <c r="O13" s="7" t="s">
        <v>22</v>
      </c>
      <c r="P13" s="21">
        <f>+P8+P9+P10+P11+P12</f>
        <v>0</v>
      </c>
    </row>
    <row r="14" spans="1:18" x14ac:dyDescent="0.35">
      <c r="A14" s="7" t="s">
        <v>23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9350</v>
      </c>
      <c r="J14" t="s">
        <v>24</v>
      </c>
      <c r="K14" s="7" t="s">
        <v>25</v>
      </c>
      <c r="L14" s="18">
        <f>-L13*0.3</f>
        <v>0</v>
      </c>
      <c r="O14" s="7" t="s">
        <v>25</v>
      </c>
      <c r="P14" s="18">
        <f>-P13*0.3</f>
        <v>0</v>
      </c>
    </row>
    <row r="15" spans="1:18" x14ac:dyDescent="0.3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" thickBot="1" x14ac:dyDescent="0.4">
      <c r="A16" s="26" t="s">
        <v>26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6">
        <f t="shared" si="6"/>
        <v>-1650</v>
      </c>
      <c r="K16" s="26" t="s">
        <v>26</v>
      </c>
      <c r="L16" s="16">
        <f t="shared" ref="L16" si="7">+L13+L14</f>
        <v>0</v>
      </c>
      <c r="O16" s="26" t="s">
        <v>26</v>
      </c>
      <c r="P16" s="16">
        <f t="shared" ref="P16" si="8">+P13+P14</f>
        <v>0</v>
      </c>
    </row>
    <row r="17" spans="1:20" ht="15" thickTop="1" x14ac:dyDescent="0.35"/>
    <row r="18" spans="1:20" ht="15" thickBot="1" x14ac:dyDescent="0.4">
      <c r="A18" t="s">
        <v>27</v>
      </c>
      <c r="I18" s="28">
        <f>I16-I12</f>
        <v>-1650</v>
      </c>
      <c r="J18" t="s">
        <v>28</v>
      </c>
      <c r="K18" t="s">
        <v>27</v>
      </c>
      <c r="L18" s="28">
        <f>L16-L12</f>
        <v>0</v>
      </c>
      <c r="M18" t="s">
        <v>28</v>
      </c>
      <c r="O18" t="s">
        <v>27</v>
      </c>
      <c r="P18" s="28">
        <f>P16-P12</f>
        <v>0</v>
      </c>
      <c r="Q18" t="s">
        <v>28</v>
      </c>
    </row>
    <row r="19" spans="1:20" ht="15" thickTop="1" x14ac:dyDescent="0.35"/>
    <row r="20" spans="1:20" ht="15" thickBot="1" x14ac:dyDescent="0.4">
      <c r="A20" t="s">
        <v>29</v>
      </c>
      <c r="I20" s="29">
        <f>I18-I14</f>
        <v>-11000</v>
      </c>
      <c r="J20" t="s">
        <v>28</v>
      </c>
      <c r="K20" t="s">
        <v>29</v>
      </c>
      <c r="L20" s="29">
        <f>L18-L14</f>
        <v>0</v>
      </c>
      <c r="M20" t="s">
        <v>28</v>
      </c>
      <c r="O20" t="s">
        <v>29</v>
      </c>
      <c r="P20" s="29">
        <f>P18-P14</f>
        <v>0</v>
      </c>
      <c r="Q20" t="s">
        <v>28</v>
      </c>
    </row>
    <row r="21" spans="1:20" ht="15" thickTop="1" x14ac:dyDescent="0.35"/>
    <row r="22" spans="1:20" x14ac:dyDescent="0.35">
      <c r="A22" s="2"/>
      <c r="B22" s="30"/>
      <c r="C22" s="30"/>
      <c r="D22" s="30"/>
      <c r="E22" s="30"/>
      <c r="F22" s="30"/>
      <c r="G22" s="30"/>
      <c r="H22" s="30"/>
      <c r="I22" s="31"/>
      <c r="J22" s="32"/>
      <c r="L22" s="31"/>
      <c r="P22" s="31"/>
    </row>
    <row r="23" spans="1:20" x14ac:dyDescent="0.35">
      <c r="A23" s="33" t="s">
        <v>30</v>
      </c>
      <c r="B23" s="33">
        <v>2014</v>
      </c>
      <c r="C23" s="33"/>
      <c r="D23" s="33"/>
      <c r="E23" s="33"/>
      <c r="F23" s="33"/>
      <c r="G23" s="33"/>
      <c r="H23" s="33"/>
      <c r="I23" s="34">
        <f>I18*0.3</f>
        <v>-495</v>
      </c>
      <c r="P23" s="35">
        <f>P18*0.3</f>
        <v>0</v>
      </c>
      <c r="R23" s="32">
        <f>P23+I23</f>
        <v>-495</v>
      </c>
    </row>
    <row r="24" spans="1:20" x14ac:dyDescent="0.35">
      <c r="A24" s="36"/>
      <c r="B24" s="36">
        <v>2015</v>
      </c>
      <c r="C24" s="36"/>
      <c r="D24" s="36"/>
      <c r="E24" s="36"/>
      <c r="F24" s="36"/>
      <c r="G24" s="36"/>
      <c r="H24" s="36"/>
      <c r="I24" s="36"/>
      <c r="L24" s="36"/>
      <c r="M24" s="36"/>
      <c r="N24" s="36"/>
      <c r="P24" s="36"/>
      <c r="Q24" s="36"/>
      <c r="R24" s="36"/>
      <c r="S24" s="36"/>
      <c r="T2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1</vt:lpstr>
      <vt:lpstr>&gt;= Year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Etim, Eyo E SPDC-UPO/G/PLR</dc:creator>
  <cp:lastModifiedBy>Aigiomawu, Obehi M SPDC-UPO/G/PLR</cp:lastModifiedBy>
  <dcterms:created xsi:type="dcterms:W3CDTF">2018-06-27T13:53:21Z</dcterms:created>
  <dcterms:modified xsi:type="dcterms:W3CDTF">2018-12-04T11:58:19Z</dcterms:modified>
</cp:coreProperties>
</file>