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B213DE4C-F400-49BD-A838-97487FF989DB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Production by Facility" sheetId="10" r:id="rId2"/>
    <sheet name="October Production by Facility" sheetId="1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 localSheetId="2">[1]Sheet1!#REF!</definedName>
    <definedName name="____________DAT14">[1]Sheet1!#REF!</definedName>
    <definedName name="____________PSG1" localSheetId="0">[2]Parameters!#REF!</definedName>
    <definedName name="____________PSG1" localSheetId="2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2">[1]Sheet1!#REF!</definedName>
    <definedName name="___________DAT14">[1]Sheet1!#REF!</definedName>
    <definedName name="___________PSG1" localSheetId="0">[2]Parameters!#REF!</definedName>
    <definedName name="___________PSG1" localSheetId="2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2">[2]Parameters!#REF!</definedName>
    <definedName name="__________PSG1">[2]Parameters!#REF!</definedName>
    <definedName name="__________PSG2" localSheetId="0">[2]Parameters!#REF!</definedName>
    <definedName name="__________PSG2" localSheetId="2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2">[2]Parameters!#REF!</definedName>
    <definedName name="_________PSG1">[2]Parameters!#REF!</definedName>
    <definedName name="_________PSG2" localSheetId="0">[2]Parameters!#REF!</definedName>
    <definedName name="_________PSG2" localSheetId="2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2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 localSheetId="2">[1]Sheet1!#REF!</definedName>
    <definedName name="________DAT14">[1]Sheet1!#REF!</definedName>
    <definedName name="________DAT15" localSheetId="0">#REF!</definedName>
    <definedName name="________DAT15" localSheetId="2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 localSheetId="2">[2]Parameters!#REF!</definedName>
    <definedName name="________PSG1">[2]Parameters!#REF!</definedName>
    <definedName name="________PSG2" localSheetId="0">[2]Parameters!#REF!</definedName>
    <definedName name="________PSG2" localSheetId="2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2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 localSheetId="2">[1]Sheet1!#REF!</definedName>
    <definedName name="_______DAT14">[1]Sheet1!#REF!</definedName>
    <definedName name="_______DAT15" localSheetId="0">#REF!</definedName>
    <definedName name="_______DAT15" localSheetId="2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 localSheetId="2">[2]Parameters!#REF!</definedName>
    <definedName name="_______PSG1">[2]Parameters!#REF!</definedName>
    <definedName name="_______PSG2" localSheetId="0">[2]Parameters!#REF!</definedName>
    <definedName name="_______PSG2" localSheetId="2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2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 localSheetId="2">[1]Sheet1!#REF!</definedName>
    <definedName name="______DAT14">[1]Sheet1!#REF!</definedName>
    <definedName name="______DAT15" localSheetId="0">#REF!</definedName>
    <definedName name="______DAT15" localSheetId="2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 localSheetId="2">[2]Parameters!#REF!</definedName>
    <definedName name="______PSG1">[2]Parameters!#REF!</definedName>
    <definedName name="______PSG2" localSheetId="0">[2]Parameters!#REF!</definedName>
    <definedName name="______PSG2" localSheetId="2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2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 localSheetId="2">[1]Sheet1!#REF!</definedName>
    <definedName name="_____DAT14">[1]Sheet1!#REF!</definedName>
    <definedName name="_____DAT15" localSheetId="0">#REF!</definedName>
    <definedName name="_____DAT15" localSheetId="2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 localSheetId="2">[2]Parameters!#REF!</definedName>
    <definedName name="_____PSG1">[2]Parameters!#REF!</definedName>
    <definedName name="_____PSG2" localSheetId="0">[2]Parameters!#REF!</definedName>
    <definedName name="_____PSG2" localSheetId="2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 localSheetId="2">#REF!</definedName>
    <definedName name="____AFE1">#REF!</definedName>
    <definedName name="____bsu1" localSheetId="0">[6]Sheet1!#REF!</definedName>
    <definedName name="____bsu1" localSheetId="2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2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 localSheetId="2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 localSheetId="2">[2]Parameters!#REF!</definedName>
    <definedName name="____PSG1">[2]Parameters!#REF!</definedName>
    <definedName name="____PSG2" localSheetId="0">[2]Parameters!#REF!</definedName>
    <definedName name="____PSG2" localSheetId="2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 localSheetId="2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 localSheetId="2">'[8]OPEX Forecast Inputs'!#REF!</definedName>
    <definedName name="____TS63">'[8]OPEX Forecast Inputs'!#REF!</definedName>
    <definedName name="____VIR7" localSheetId="0">#REF!</definedName>
    <definedName name="____VIR7" localSheetId="2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 localSheetId="2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2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 localSheetId="2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 localSheetId="2">[2]Parameters!#REF!</definedName>
    <definedName name="___PSG1">[2]Parameters!#REF!</definedName>
    <definedName name="___PSG2" localSheetId="0">[2]Parameters!#REF!</definedName>
    <definedName name="___PSG2" localSheetId="2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 localSheetId="2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 localSheetId="2">'[8]OPEX Forecast Inputs'!#REF!</definedName>
    <definedName name="___TS63">'[8]OPEX Forecast Inputs'!#REF!</definedName>
    <definedName name="___VIR7" localSheetId="0">#REF!</definedName>
    <definedName name="___VIR7" localSheetId="2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 localSheetId="2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2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 localSheetId="2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2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 localSheetId="2">[2]Parameters!#REF!</definedName>
    <definedName name="__PSG1">[2]Parameters!#REF!</definedName>
    <definedName name="__PSG2" localSheetId="0">[2]Parameters!#REF!</definedName>
    <definedName name="__PSG2" localSheetId="2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 localSheetId="2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 localSheetId="2">'[8]OPEX Forecast Inputs'!#REF!</definedName>
    <definedName name="__TS63">'[8]OPEX Forecast Inputs'!#REF!</definedName>
    <definedName name="__VIR7" localSheetId="0">#REF!</definedName>
    <definedName name="__VIR7" localSheetId="2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 localSheetId="2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2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 localSheetId="2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 localSheetId="2">[2]Parameters!#REF!</definedName>
    <definedName name="_PSG1">[2]Parameters!#REF!</definedName>
    <definedName name="_PSG2" localSheetId="0">[2]Parameters!#REF!</definedName>
    <definedName name="_PSG2" localSheetId="2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 localSheetId="2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 localSheetId="2">'[8]OPEX Forecast Inputs'!#REF!</definedName>
    <definedName name="_TS63">'[8]OPEX Forecast Inputs'!#REF!</definedName>
    <definedName name="_VIR7" localSheetId="0">#REF!</definedName>
    <definedName name="_VIR7" localSheetId="2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 localSheetId="2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2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 localSheetId="2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2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 localSheetId="2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2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2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2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2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2">'[13]Reserves Breakdown'!#REF!</definedName>
    <definedName name="AG_to_Oil_Ratio">'[13]Reserves Breakdown'!#REF!</definedName>
    <definedName name="AGFA" localSheetId="0">#REF!</definedName>
    <definedName name="AGFA" localSheetId="2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2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2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2">[13]Calculations!#REF!</definedName>
    <definedName name="alllookup">[13]Calculations!#REF!</definedName>
    <definedName name="Analysis_File" localSheetId="0">#REF!</definedName>
    <definedName name="Analysis_File" localSheetId="2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 localSheetId="2">'[16]Erha reconciliation'!#REF!</definedName>
    <definedName name="AP_after_ET">'[16]Erha reconciliation'!#REF!</definedName>
    <definedName name="AP_BANK" localSheetId="0">#REF!</definedName>
    <definedName name="AP_BANK" localSheetId="2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2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2">#REF!</definedName>
    <definedName name="AssetName">#REF!</definedName>
    <definedName name="Assump_D_0_1" localSheetId="0">[8]Assumptions!#REF!</definedName>
    <definedName name="Assump_D_0_1" localSheetId="2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2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2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2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2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2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2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 localSheetId="2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2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2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2">#REF!</definedName>
    <definedName name="B131.13_Calc">#REF!</definedName>
    <definedName name="B131.13_Input">'[5]Data Entry'!$D$98:$M$98</definedName>
    <definedName name="B131_Calc" localSheetId="0">#REF!</definedName>
    <definedName name="B131_Calc" localSheetId="2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2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2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2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2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 localSheetId="2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2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2">#REF!</definedName>
    <definedName name="B411_Calc">#REF!</definedName>
    <definedName name="B411_Input">'[5]Data Entry'!$D$48:$M$48</definedName>
    <definedName name="B412_Calc" localSheetId="0">#REF!</definedName>
    <definedName name="B412_Calc" localSheetId="2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2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2">#REF!</definedName>
    <definedName name="B421.03_Calc">#REF!</definedName>
    <definedName name="B421_01_Input">'[5]Data Entry'!$D$49:$M$49</definedName>
    <definedName name="B421_Calc" localSheetId="0">#REF!</definedName>
    <definedName name="B421_Calc" localSheetId="2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2">#REF!</definedName>
    <definedName name="B610_Calc">#REF!</definedName>
    <definedName name="B610_Input">'[5]Data Entry'!$D$53:$M$53</definedName>
    <definedName name="B620_Calc" localSheetId="0">#REF!</definedName>
    <definedName name="B620_Calc" localSheetId="2">#REF!</definedName>
    <definedName name="B620_Calc">#REF!</definedName>
    <definedName name="B620_Input">'[5]Data Entry'!$D$54:$M$54</definedName>
    <definedName name="B630_Calc" localSheetId="0">#REF!</definedName>
    <definedName name="B630_Calc" localSheetId="2">#REF!</definedName>
    <definedName name="B630_Calc">#REF!</definedName>
    <definedName name="B630_Input">'[5]Data Entry'!$D$55:$M$55</definedName>
    <definedName name="B640_Calc" localSheetId="0">#REF!</definedName>
    <definedName name="B640_Calc" localSheetId="2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 localSheetId="2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2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2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2">#REF!</definedName>
    <definedName name="B821.13_Calc">#REF!</definedName>
    <definedName name="B821.13_Input">'[5]Data Entry'!$D$58:$M$58</definedName>
    <definedName name="B821_Calc" localSheetId="0">#REF!</definedName>
    <definedName name="B821_Calc" localSheetId="2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2">#REF!</definedName>
    <definedName name="B835_Calc">#REF!</definedName>
    <definedName name="B835_Input">'[5]Data Entry'!$D$65:$M$65</definedName>
    <definedName name="B836_Calc" localSheetId="0">#REF!</definedName>
    <definedName name="B836_Calc" localSheetId="2">#REF!</definedName>
    <definedName name="B836_Calc">#REF!</definedName>
    <definedName name="B836_Input">'[5]Data Entry'!$D$66:$M$66</definedName>
    <definedName name="B840.01_Calc" localSheetId="0">#REF!</definedName>
    <definedName name="B840.01_Calc" localSheetId="2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2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2">#REF!</definedName>
    <definedName name="B840.04_Calc">#REF!</definedName>
    <definedName name="B840.04_Input">'[5]Data Entry'!$D$64:$M$64</definedName>
    <definedName name="B840_Calc" localSheetId="0">#REF!</definedName>
    <definedName name="B840_Calc" localSheetId="2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2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2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2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2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2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2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2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2">#REF!</definedName>
    <definedName name="BBLC">#REF!</definedName>
    <definedName name="BCI" localSheetId="0" hidden="1">{"'IM V02'!$A$1:$W$57"}</definedName>
    <definedName name="BCI" localSheetId="2" hidden="1">{"'IM V02'!$A$1:$W$57"}</definedName>
    <definedName name="BCI" hidden="1">{"'IM V02'!$A$1:$W$57"}</definedName>
    <definedName name="BCIR" localSheetId="0" hidden="1">{"'IM V02'!$A$1:$W$57"}</definedName>
    <definedName name="BCIR" localSheetId="2" hidden="1">{"'IM V02'!$A$1:$W$57"}</definedName>
    <definedName name="BCIR" hidden="1">{"'IM V02'!$A$1:$W$57"}</definedName>
    <definedName name="bdb" localSheetId="0">#REF!</definedName>
    <definedName name="bdb" localSheetId="2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2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2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2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2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2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 localSheetId="2">[28]Sheet1!#REF!</definedName>
    <definedName name="bof">[28]Sheet1!#REF!</definedName>
    <definedName name="Bolia_Exploration_Well" localSheetId="0">#REF!</definedName>
    <definedName name="Bolia_Exploration_Well" localSheetId="2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2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2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2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2">#REF!</definedName>
    <definedName name="buy">#REF!</definedName>
    <definedName name="buyt">'[33]2005'!$A$168:$B$260</definedName>
    <definedName name="C1.0_Calc" localSheetId="0">#REF!</definedName>
    <definedName name="C1.0_Calc" localSheetId="2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2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2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2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2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2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2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2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2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2">[13]Delay!#REF!</definedName>
    <definedName name="capex_factor">[13]Delay!#REF!</definedName>
    <definedName name="capex_flag" localSheetId="0">[13]Calculations!#REF!</definedName>
    <definedName name="capex_flag" localSheetId="2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2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2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2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2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2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2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2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2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2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2">'[13]Reserves Breakdown'!#REF!</definedName>
    <definedName name="Condensate_to_AG_Ratio">'[13]Reserves Breakdown'!#REF!</definedName>
    <definedName name="Conditions_File" localSheetId="0">#REF!</definedName>
    <definedName name="Conditions_File" localSheetId="2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2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2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2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2">#REF!</definedName>
    <definedName name="CtryCode">#REF!</definedName>
    <definedName name="CtryName">[39]SetUp!$C$7</definedName>
    <definedName name="Cum_Tot_Capex_RT" localSheetId="0">#REF!</definedName>
    <definedName name="Cum_Tot_Capex_RT" localSheetId="2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2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2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2">#REF!</definedName>
    <definedName name="CURRENT">#REF!</definedName>
    <definedName name="D_Asphalt" localSheetId="0">[8]Assumptions!#REF!</definedName>
    <definedName name="D_Asphalt" localSheetId="2">[8]Assumptions!#REF!</definedName>
    <definedName name="D_Asphalt">[8]Assumptions!#REF!</definedName>
    <definedName name="D_Comp" localSheetId="0">[8]Assumptions!#REF!</definedName>
    <definedName name="D_Comp" localSheetId="2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 localSheetId="2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2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2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2">[13]Delay!#REF!</definedName>
    <definedName name="delay_table">[13]Delay!#REF!</definedName>
    <definedName name="delta_IBV_base" localSheetId="0">#REF!</definedName>
    <definedName name="delta_IBV_base" localSheetId="2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2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2">'[8]OPEX Forecast Inputs'!#REF!</definedName>
    <definedName name="Down_Asphalt">'[8]OPEX Forecast Inputs'!#REF!</definedName>
    <definedName name="Down_Comp" localSheetId="0">'[8]OPEX Forecast Inputs'!#REF!</definedName>
    <definedName name="Down_Comp" localSheetId="2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2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2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2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2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2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2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2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2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2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2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2">#REF!</definedName>
    <definedName name="Exploration_MType">#REF!</definedName>
    <definedName name="expp">[25]Sheet1!$B$9:$E$29</definedName>
    <definedName name="exppln" localSheetId="0">#REF!</definedName>
    <definedName name="exppln" localSheetId="2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2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2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2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2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2">#REF!</definedName>
    <definedName name="FileVersion">#REF!</definedName>
    <definedName name="fin_inp" localSheetId="0">#REF!,#REF!,#REF!</definedName>
    <definedName name="fin_inp" localSheetId="2">#REF!,#REF!,#REF!</definedName>
    <definedName name="fin_inp">#REF!,#REF!,#REF!</definedName>
    <definedName name="FINALREF" localSheetId="0">#REF!</definedName>
    <definedName name="FINALREF" localSheetId="2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2">[13]Calculations!#REF!</definedName>
    <definedName name="fiscal_splitter">[13]Calculations!#REF!</definedName>
    <definedName name="Fix_Opx_Rate" localSheetId="0">#REF!</definedName>
    <definedName name="Fix_Opx_Rate" localSheetId="2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2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2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2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2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2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2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2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2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2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2">#REF!,#REF!,#REF!</definedName>
    <definedName name="H_InputCells">#REF!,#REF!,#REF!</definedName>
    <definedName name="H_Region" localSheetId="0">#REF!</definedName>
    <definedName name="H_Region" localSheetId="2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2" hidden="1">{"'IM V02'!$A$1:$W$57"}</definedName>
    <definedName name="hei" hidden="1">{"'IM V02'!$A$1:$W$57"}</definedName>
    <definedName name="Help_Buttons" localSheetId="0">#REF!</definedName>
    <definedName name="Help_Buttons" localSheetId="2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2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2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2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2">#REF!</definedName>
    <definedName name="hu">#REF!</definedName>
    <definedName name="HwPFitems" localSheetId="0">#REF!,#REF!,#REF!,#REF!</definedName>
    <definedName name="HwPFitems" localSheetId="2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2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2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 localSheetId="2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2">#REF!</definedName>
    <definedName name="INPUT">#REF!</definedName>
    <definedName name="Inter" localSheetId="0" hidden="1">{"'IM V02'!$A$1:$W$57"}</definedName>
    <definedName name="Inter" localSheetId="2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2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2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2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2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2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2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2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2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2">'[8]OPEX Forecast Inputs'!#REF!</definedName>
    <definedName name="Log_Air_Sup">'[8]OPEX Forecast Inputs'!#REF!</definedName>
    <definedName name="loi" localSheetId="0">#REF!</definedName>
    <definedName name="loi" localSheetId="2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2">[13]Calculations!#REF!</definedName>
    <definedName name="lookup1">[13]Calculations!#REF!</definedName>
    <definedName name="lookup1b" localSheetId="0">[13]Calculations!#REF!</definedName>
    <definedName name="lookup1b" localSheetId="2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2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2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2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2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2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2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2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2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2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2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2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2">#REF!</definedName>
    <definedName name="NAGVol">#REF!</definedName>
    <definedName name="Name">'[2]Summary Cash Flow'!$C$1</definedName>
    <definedName name="NEW" localSheetId="0">#REF!</definedName>
    <definedName name="NEW" localSheetId="2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2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2">#REF!</definedName>
    <definedName name="NPV0">#REF!</definedName>
    <definedName name="Number_of_wells" localSheetId="0">'[50]Vivaldi Hub 1.3 tcf'!#REF!</definedName>
    <definedName name="Number_of_wells" localSheetId="2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2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2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2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2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2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2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2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2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2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2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2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2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2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2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2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2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2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2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2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2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2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2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2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2">#REF!</definedName>
    <definedName name="P113_Calc">#REF!</definedName>
    <definedName name="P113_Input">'[5]Data Entry'!$D$29:$M$29</definedName>
    <definedName name="P120.01_Calc" localSheetId="0">#REF!</definedName>
    <definedName name="P120.01_Calc" localSheetId="2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2">#REF!</definedName>
    <definedName name="P120A_Calc">#REF!</definedName>
    <definedName name="P120a_Input">'[5]Data Entry'!$D$85:$M$85</definedName>
    <definedName name="P2_Calc" localSheetId="0">#REF!</definedName>
    <definedName name="P2_Calc" localSheetId="2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2">#REF!</definedName>
    <definedName name="P210.03_Calc">#REF!</definedName>
    <definedName name="P210.03_Input">'[5]Data Entry'!$D$11:$M$11</definedName>
    <definedName name="P210_Calc" localSheetId="0">#REF!</definedName>
    <definedName name="P210_Calc" localSheetId="2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 localSheetId="2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 localSheetId="2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 localSheetId="2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2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2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2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2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2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2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2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2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2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2">#REF!</definedName>
    <definedName name="P321.04_Calc">#REF!</definedName>
    <definedName name="P321.04_Input">'[5]Data Entry'!$D$23:$M$23</definedName>
    <definedName name="P322_Calc" localSheetId="0">#REF!</definedName>
    <definedName name="P322_Calc" localSheetId="2">#REF!</definedName>
    <definedName name="P322_Calc">#REF!</definedName>
    <definedName name="P322_Input">'[5]Data Entry'!$D$25:$M$25</definedName>
    <definedName name="P323_Calc" localSheetId="0">#REF!</definedName>
    <definedName name="P323_Calc" localSheetId="2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2">#REF!</definedName>
    <definedName name="P340A_Calc">#REF!</definedName>
    <definedName name="P340a_Input">'[5]Data Entry'!$D$91:$M$91</definedName>
    <definedName name="P4_gas_Inp" localSheetId="0">#REF!</definedName>
    <definedName name="P4_gas_Inp" localSheetId="2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2">#REF!</definedName>
    <definedName name="P410A_Calc">#REF!</definedName>
    <definedName name="P410a_Input">'[5]Data Entry'!$D$92:$M$92</definedName>
    <definedName name="P412_Calc" localSheetId="0">#REF!</definedName>
    <definedName name="P412_Calc" localSheetId="2">#REF!</definedName>
    <definedName name="P412_Calc">#REF!</definedName>
    <definedName name="P412_Input">'[5]Data Entry'!$D$26:$M$26</definedName>
    <definedName name="P413_Calc" localSheetId="0">#REF!</definedName>
    <definedName name="P413_Calc" localSheetId="2">#REF!</definedName>
    <definedName name="P413_Calc">#REF!</definedName>
    <definedName name="P413_Input">'[5]Data Entry'!$D$19:$M$19</definedName>
    <definedName name="P420_Calc" localSheetId="0">#REF!</definedName>
    <definedName name="P420_Calc" localSheetId="2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 localSheetId="2">#REF!</definedName>
    <definedName name="P421_Calc">#REF!</definedName>
    <definedName name="P421_Input">'[5]Data Entry'!$D$27:$M$27</definedName>
    <definedName name="P422_Calc" localSheetId="0">#REF!</definedName>
    <definedName name="P422_Calc" localSheetId="2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2">#REF!</definedName>
    <definedName name="P5A_Calc">#REF!</definedName>
    <definedName name="P600_Input">'[5]Data Entry'!$D$35:$M$35</definedName>
    <definedName name="Page_1" localSheetId="0">#REF!</definedName>
    <definedName name="Page_1" localSheetId="2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2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2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2">#REF!</definedName>
    <definedName name="PmasterName">#REF!</definedName>
    <definedName name="POS_FID">[15]Economics!$K$15</definedName>
    <definedName name="POS_to_FID" localSheetId="0">#REF!</definedName>
    <definedName name="POS_to_FID" localSheetId="2">#REF!</definedName>
    <definedName name="POS_to_FID">#REF!</definedName>
    <definedName name="POVNDRCD" localSheetId="0">[60]FORMS!#REF!</definedName>
    <definedName name="POVNDRCD" localSheetId="2">[60]FORMS!#REF!</definedName>
    <definedName name="POVNDRCD">[60]FORMS!#REF!</definedName>
    <definedName name="Pre_FID_Development_Costs" localSheetId="0">#REF!</definedName>
    <definedName name="Pre_FID_Development_Costs" localSheetId="2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2">#REF!</definedName>
    <definedName name="Price_Scenario">#REF!</definedName>
    <definedName name="PriceSeries" localSheetId="0">[2]Parameters!#REF!</definedName>
    <definedName name="PriceSeries" localSheetId="2">[2]Parameters!#REF!</definedName>
    <definedName name="PriceSeries">[2]Parameters!#REF!</definedName>
    <definedName name="Print_Area_MI" localSheetId="0">[61]TER2!#REF!</definedName>
    <definedName name="Print_Area_MI" localSheetId="2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2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 localSheetId="2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2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2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2">[13]Delay!#REF!</definedName>
    <definedName name="project_delay">[13]Delay!#REF!</definedName>
    <definedName name="Project_ID" localSheetId="0">#REF!</definedName>
    <definedName name="Project_ID" localSheetId="2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2">#REF!</definedName>
    <definedName name="ProjectlistOil">#REF!</definedName>
    <definedName name="projectlistPEEP" localSheetId="0">[13]Calculations!#REF!</definedName>
    <definedName name="projectlistPEEP" localSheetId="2">[13]Calculations!#REF!</definedName>
    <definedName name="projectlistPEEP">[13]Calculations!#REF!</definedName>
    <definedName name="ProjectName" localSheetId="0">#REF!</definedName>
    <definedName name="ProjectName" localSheetId="2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2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2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2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2">#REF!</definedName>
    <definedName name="RATEREC">#REF!</definedName>
    <definedName name="Ratio_disputed_capital_costs_PP_E" localSheetId="0">'[62]DATA INPUT'!#REF!</definedName>
    <definedName name="Ratio_disputed_capital_costs_PP_E" localSheetId="2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2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2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2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2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2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2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2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2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2">#REF!</definedName>
    <definedName name="set">#REF!</definedName>
    <definedName name="SFR___GP1_Volumes_Table" localSheetId="2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2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2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2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2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2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2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 localSheetId="2">'[36]BASE DATA'!#REF!</definedName>
    <definedName name="SUPPLIERS">'[36]BASE DATA'!#REF!</definedName>
    <definedName name="supply_target_lookup" localSheetId="0">#REF!</definedName>
    <definedName name="supply_target_lookup" localSheetId="2">#REF!</definedName>
    <definedName name="supply_target_lookup">#REF!</definedName>
    <definedName name="Surf_Gas_H2O" localSheetId="0">'[8]OPEX Forecast Inputs'!#REF!</definedName>
    <definedName name="Surf_Gas_H2O" localSheetId="2">'[8]OPEX Forecast Inputs'!#REF!</definedName>
    <definedName name="Surf_Gas_H2O">'[8]OPEX Forecast Inputs'!#REF!</definedName>
    <definedName name="Surf_Vert" localSheetId="0">'[8]OPEX Forecast Inputs'!#REF!</definedName>
    <definedName name="Surf_Vert" localSheetId="2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 localSheetId="2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 localSheetId="2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2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2">[67]Full_Year!#REF!</definedName>
    <definedName name="TEST16">[67]Full_Year!#REF!</definedName>
    <definedName name="TEST2" localSheetId="0">#REF!</definedName>
    <definedName name="TEST2" localSheetId="2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2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2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2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2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2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2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2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2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2">#REF!</definedName>
    <definedName name="Type">#REF!</definedName>
    <definedName name="type_lookup" localSheetId="0">[13]Calculations!#REF!</definedName>
    <definedName name="type_lookup" localSheetId="2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2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2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2">#REF!</definedName>
    <definedName name="USERDATA">#REF!</definedName>
    <definedName name="UserNotes" localSheetId="0">#REF!</definedName>
    <definedName name="UserNotes" localSheetId="2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2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2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2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2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2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2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2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2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2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2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2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2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2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2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2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2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2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2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2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2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2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2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2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2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 localSheetId="2">[1]Sheet1!#REF!</definedName>
    <definedName name="xsdcv">[1]Sheet1!#REF!</definedName>
    <definedName name="XXXXXXXXXXX" localSheetId="0">#REF!</definedName>
    <definedName name="XXXXXXXXXXX" localSheetId="2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2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8" r:id="rId75"/>
    <pivotCache cacheId="59" r:id="rId7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5" i="7" l="1"/>
  <c r="P34" i="7"/>
  <c r="I33" i="7"/>
  <c r="P32" i="7"/>
  <c r="P6" i="7"/>
  <c r="I98" i="11" l="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H41" i="10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<sst xmlns="http://schemas.openxmlformats.org/spreadsheetml/2006/main" count="275" uniqueCount="135">
  <si>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</si>
  <si>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</si>
  <si>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</si>
  <si>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</si>
  <si>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</si>
  <si>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</si>
  <si>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</si>
  <si>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</si>
  <si>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</si>
  <si>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</si>
  <si>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</si>
  <si>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</si>
  <si>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</si>
  <si>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</si>
  <si>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</si>
  <si>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</si>
  <si>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</si>
  <si>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</si>
  <si>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</si>
  <si>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</si>
  <si>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</si>
  <si>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</si>
  <si>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</si>
  <si>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</si>
  <si>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</si>
  <si>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</si>
  <si>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</si>
  <si>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</si>
  <si>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</si>
  <si>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</si>
  <si>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</si>
  <si>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</si>
  <si>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</si>
  <si>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</si>
  <si>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</si>
  <si>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</si>
  <si>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</si>
  <si>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</si>
  <si>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</si>
  <si>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</si>
  <si>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</si>
  <si>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</si>
  <si>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</si>
  <si>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</si>
  <si>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</si>
  <si>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</si>
  <si>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</si>
  <si>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</si>
  <si>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</si>
  <si>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</si>
  <si>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</si>
  <si>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</si>
  <si>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</si>
  <si>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</si>
  <si>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</si>
  <si>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</si>
  <si>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</si>
  <si>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</si>
  <si>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</si>
  <si>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</si>
  <si>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</si>
  <si>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</si>
  <si>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</si>
  <si>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</si>
  <si>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</si>
  <si>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</si>
  <si>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</si>
  <si>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</si>
  <si>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</si>
  <si>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</si>
  <si>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</si>
  <si>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</si>
  <si>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</si>
  <si>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</si>
  <si>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</si>
  <si>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</si>
  <si>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</si>
  <si>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</si>
  <si>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</si>
  <si>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</si>
  <si>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</si>
  <si>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</si>
  <si>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</si>
  <si>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</si>
  <si>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</si>
  <si>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</si>
  <si>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</si>
  <si>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</si>
  <si>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</si>
  <si>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</si>
  <si>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</si>
  <si>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</si>
  <si>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</si>
  <si>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</si>
  <si>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</si>
  <si>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</si>
  <si>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</si>
  <si>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</si>
  <si>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</si>
  <si>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</si>
  <si>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</si>
  <si>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</si>
  <si>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</si>
  <si>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</si>
  <si>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</si>
  <si>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</si>
  <si>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</si>
  <si>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</si>
  <si>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</si>
  <si>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</si>
  <si>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</si>
  <si>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</si>
  <si>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</si>
  <si>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</si>
  <si>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</si>
  <si>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</si>
  <si>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</si>
  <si>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</si>
  <si>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</si>
  <si>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</si>
  <si>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</si>
  <si>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</si>
  <si>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</si>
  <si>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</si>
  <si>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</si>
  <si>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Sum of Sept Plan</t>
  </si>
  <si>
    <t>Sum of Sept Actual</t>
  </si>
  <si>
    <t>OGUF1_G</t>
  </si>
  <si>
    <t>OGBF1_G</t>
  </si>
  <si>
    <t>OPUF1_G</t>
  </si>
  <si>
    <t>TUNF1_G</t>
  </si>
  <si>
    <t>OGBF1</t>
  </si>
  <si>
    <t>Sum of October Actual</t>
  </si>
  <si>
    <t>Sum of October Plan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</si>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</sst>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4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4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0" fontId="115" fillId="112" borderId="0" xfId="8556" applyFill="1" applyAlignment="1">
      <alignment horizontal="left" indent="2"/>
    </xf>
    <xf numFmtId="4" fontId="115" fillId="112" borderId="0" xfId="8556" applyNumberFormat="1" applyFill="1"/>
    <xf numFmtId="0" fontId="5" fillId="0" borderId="0" xfId="4"/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188333AA-AF39-457E-BF75-4458F9F2A5DF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58">
    <dxf>
      <fill>
        <patternFill patternType="solid">
          <fgColor indexed="64"/>
          <bgColor rgb="FF00B050"/>
        </patternFill>
      </fill>
    </dxf>
    <dxf>
      <fill>
        <patternFill>
          <f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alignment wrapText="1"/>
    </dxf>
    <dxf>
      <alignment wrapText="1"/>
    </dxf>
    <dxf>
      <alignment wrapText="1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pivotCacheDefinition" Target="pivotCache/pivotCacheDefinition2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Sept'18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90.595812615742" createdVersion="6" refreshedVersion="6" minRefreshableVersion="3" recordCount="85" xr:uid="{6AB8F631-1FBF-4BD1-8B20-8F473C7B6750}">
  <cacheSource type="worksheet">
    <worksheetSource ref="D2:J87" sheet="Sheet5" r:id="rId2"/>
  </cacheSource>
  <cacheFields count="7">
    <cacheField name="Facility" numFmtId="0">
      <sharedItems containsBlank="1" containsMixedTypes="1" containsNumber="1" containsInteger="1" minValue="0" maxValue="0" count="78">
        <s v="ADIF1"/>
        <s v="AGBF1"/>
        <s v="AGBF2"/>
        <m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n v="0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 containsBlank="1" containsMixedTypes="1" containsNumber="1" containsInteger="1" minValue="0" maxValue="0"/>
    </cacheField>
    <cacheField name="Mkt" numFmtId="0">
      <sharedItems containsBlank="1" containsMixedTypes="1" containsNumber="1" containsInteger="1" minValue="0" maxValue="0" count="5">
        <s v="Oil"/>
        <m/>
        <s v="Dom"/>
        <s v="Export"/>
        <n v="0"/>
      </sharedItems>
    </cacheField>
    <cacheField name="PU" numFmtId="0">
      <sharedItems containsBlank="1" containsMixedTypes="1" containsNumber="1" containsInteger="1" minValue="0" maxValue="0" count="15">
        <s v="Gbaran"/>
        <s v="Agbada/Obigbo"/>
        <m/>
        <s v="Rumuahia"/>
        <s v="Soku - Belema"/>
        <s v="Tunu"/>
        <s v="Bonny"/>
        <s v="Nun/Diebu"/>
        <s v="NOV"/>
        <s v="Otumara"/>
        <s v="North Bank "/>
        <n v="0"/>
        <s v="Imo River/Okoloma"/>
        <s v="Soku"/>
        <s v="EA"/>
      </sharedItems>
    </cacheField>
    <cacheField name="Asset" numFmtId="0">
      <sharedItems containsBlank="1" containsMixedTypes="1" containsNumber="1" containsInteger="1" minValue="0" maxValue="0" count="6">
        <s v="Central East"/>
        <s v="Land"/>
        <m/>
        <s v="West"/>
        <s v="NOV"/>
        <n v="0"/>
      </sharedItems>
    </cacheField>
    <cacheField name="Sept Actual" numFmtId="4">
      <sharedItems containsSemiMixedTypes="0" containsString="0" containsNumber="1" minValue="0" maxValue="35973369.487961188"/>
    </cacheField>
    <cacheField name="Sept Plan" numFmtId="4">
      <sharedItems containsSemiMixedTypes="0" containsString="0" containsNumber="1" minValue="0" maxValue="44022051.2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A84DEFBB-DC70-49FB-9221-B29E11948C56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oil"/>
    <x v="0"/>
    <x v="0"/>
    <x v="0"/>
    <n v="63436.67671874784"/>
    <n v="131316.56999999998"/>
  </r>
  <r>
    <x v="1"/>
    <s v="oil"/>
    <x v="0"/>
    <x v="1"/>
    <x v="1"/>
    <n v="88436.579534162593"/>
    <n v="146134.91999999998"/>
  </r>
  <r>
    <x v="2"/>
    <s v="oil"/>
    <x v="0"/>
    <x v="1"/>
    <x v="1"/>
    <n v="351421.6941893851"/>
    <n v="460086.89999999997"/>
  </r>
  <r>
    <x v="3"/>
    <m/>
    <x v="1"/>
    <x v="2"/>
    <x v="2"/>
    <n v="0"/>
    <n v="0"/>
  </r>
  <r>
    <x v="4"/>
    <s v="oil"/>
    <x v="0"/>
    <x v="3"/>
    <x v="1"/>
    <n v="99722.499913049571"/>
    <n v="93758.1"/>
  </r>
  <r>
    <x v="5"/>
    <s v="oil"/>
    <x v="0"/>
    <x v="4"/>
    <x v="0"/>
    <n v="0"/>
    <n v="657369.50945999997"/>
  </r>
  <r>
    <x v="6"/>
    <s v="oil"/>
    <x v="0"/>
    <x v="5"/>
    <x v="3"/>
    <n v="0"/>
    <n v="338769.30000000005"/>
  </r>
  <r>
    <x v="7"/>
    <s v="oil"/>
    <x v="0"/>
    <x v="6"/>
    <x v="0"/>
    <n v="52404.876219126199"/>
    <n v="232594.65"/>
  </r>
  <r>
    <x v="8"/>
    <s v="oil"/>
    <x v="0"/>
    <x v="6"/>
    <x v="0"/>
    <n v="3336.5033276613522"/>
    <n v="2284.41"/>
  </r>
  <r>
    <x v="9"/>
    <s v="oil"/>
    <x v="0"/>
    <x v="7"/>
    <x v="0"/>
    <n v="29392.469687780798"/>
    <n v="199857.9"/>
  </r>
  <r>
    <x v="10"/>
    <s v="NOV"/>
    <x v="0"/>
    <x v="8"/>
    <x v="4"/>
    <n v="6780.7773631370756"/>
    <n v="0"/>
  </r>
  <r>
    <x v="10"/>
    <s v="NOV"/>
    <x v="0"/>
    <x v="8"/>
    <x v="4"/>
    <n v="0"/>
    <n v="0"/>
  </r>
  <r>
    <x v="11"/>
    <s v="oil"/>
    <x v="0"/>
    <x v="9"/>
    <x v="3"/>
    <n v="365605.69458517787"/>
    <n v="135750.21"/>
  </r>
  <r>
    <x v="12"/>
    <s v="oil"/>
    <x v="0"/>
    <x v="0"/>
    <x v="0"/>
    <n v="0"/>
    <n v="57307.5"/>
  </r>
  <r>
    <x v="13"/>
    <s v="oil"/>
    <x v="0"/>
    <x v="10"/>
    <x v="3"/>
    <n v="384106.04068877542"/>
    <n v="748533.9"/>
  </r>
  <r>
    <x v="14"/>
    <s v="oil"/>
    <x v="0"/>
    <x v="10"/>
    <x v="3"/>
    <n v="195135.72517086662"/>
    <n v="248323.50000000003"/>
  </r>
  <r>
    <x v="15"/>
    <s v="oil"/>
    <x v="0"/>
    <x v="10"/>
    <x v="3"/>
    <n v="227515.60734657769"/>
    <n v="233030.67"/>
  </r>
  <r>
    <x v="16"/>
    <n v="0"/>
    <x v="1"/>
    <x v="11"/>
    <x v="5"/>
    <n v="0"/>
    <n v="0"/>
  </r>
  <r>
    <x v="17"/>
    <s v="oil"/>
    <x v="0"/>
    <x v="0"/>
    <x v="0"/>
    <n v="1055164.0627937471"/>
    <n v="1638675.5279999999"/>
  </r>
  <r>
    <x v="18"/>
    <s v="oil"/>
    <x v="0"/>
    <x v="12"/>
    <x v="1"/>
    <n v="236366.6271600062"/>
    <n v="213615.11999999997"/>
  </r>
  <r>
    <x v="19"/>
    <s v="oil"/>
    <x v="0"/>
    <x v="12"/>
    <x v="1"/>
    <n v="0"/>
    <n v="53020.500000000007"/>
  </r>
  <r>
    <x v="20"/>
    <s v="oil"/>
    <x v="0"/>
    <x v="12"/>
    <x v="1"/>
    <n v="0"/>
    <n v="133677.36000000002"/>
  </r>
  <r>
    <x v="21"/>
    <s v="oil"/>
    <x v="0"/>
    <x v="12"/>
    <x v="1"/>
    <n v="10982.236085003289"/>
    <n v="32252.999999999996"/>
  </r>
  <r>
    <x v="22"/>
    <s v="oil"/>
    <x v="0"/>
    <x v="0"/>
    <x v="0"/>
    <n v="13688.5904198474"/>
    <n v="28604.100000000002"/>
  </r>
  <r>
    <x v="23"/>
    <s v="oil"/>
    <x v="0"/>
    <x v="12"/>
    <x v="1"/>
    <n v="24904.222271939529"/>
    <n v="38058.9"/>
  </r>
  <r>
    <x v="24"/>
    <s v="oil"/>
    <x v="0"/>
    <x v="7"/>
    <x v="0"/>
    <n v="100137.74107132871"/>
    <n v="113749.49999999999"/>
  </r>
  <r>
    <x v="25"/>
    <s v="oil"/>
    <x v="0"/>
    <x v="1"/>
    <x v="1"/>
    <n v="0"/>
    <n v="33605.100000000006"/>
  </r>
  <r>
    <x v="26"/>
    <s v="oil"/>
    <x v="0"/>
    <x v="1"/>
    <x v="1"/>
    <n v="43140.107494870281"/>
    <n v="112851.04200000002"/>
  </r>
  <r>
    <x v="3"/>
    <n v="0"/>
    <x v="0"/>
    <x v="11"/>
    <x v="5"/>
    <n v="0"/>
    <n v="0"/>
  </r>
  <r>
    <x v="27"/>
    <s v="oil"/>
    <x v="0"/>
    <x v="5"/>
    <x v="3"/>
    <n v="0"/>
    <n v="0"/>
  </r>
  <r>
    <x v="28"/>
    <s v="oil"/>
    <x v="0"/>
    <x v="3"/>
    <x v="1"/>
    <n v="5949.1753033682498"/>
    <n v="32333.318994000001"/>
  </r>
  <r>
    <x v="29"/>
    <s v="oil"/>
    <x v="0"/>
    <x v="12"/>
    <x v="1"/>
    <n v="172059.43152288502"/>
    <n v="252515.82"/>
  </r>
  <r>
    <x v="30"/>
    <s v="oil"/>
    <x v="0"/>
    <x v="5"/>
    <x v="3"/>
    <n v="0"/>
    <n v="135779.66999999998"/>
  </r>
  <r>
    <x v="31"/>
    <s v="oil"/>
    <x v="0"/>
    <x v="9"/>
    <x v="3"/>
    <n v="586204.47929302801"/>
    <n v="460506.56999999995"/>
  </r>
  <r>
    <x v="32"/>
    <s v="oil"/>
    <x v="0"/>
    <x v="3"/>
    <x v="1"/>
    <n v="8894.4033004904904"/>
    <n v="70851.3"/>
  </r>
  <r>
    <x v="16"/>
    <n v="0"/>
    <x v="0"/>
    <x v="11"/>
    <x v="5"/>
    <n v="0"/>
    <n v="0"/>
  </r>
  <r>
    <x v="33"/>
    <s v="oil"/>
    <x v="0"/>
    <x v="13"/>
    <x v="0"/>
    <n v="73942.930465528305"/>
    <n v="131682.03"/>
  </r>
  <r>
    <x v="34"/>
    <s v="oil"/>
    <x v="0"/>
    <x v="13"/>
    <x v="0"/>
    <n v="234977.04677995903"/>
    <n v="114740.70000000019"/>
  </r>
  <r>
    <x v="35"/>
    <s v="oil"/>
    <x v="0"/>
    <x v="5"/>
    <x v="3"/>
    <n v="0"/>
    <n v="208674.84000000003"/>
  </r>
  <r>
    <x v="36"/>
    <s v="oil"/>
    <x v="0"/>
    <x v="0"/>
    <x v="0"/>
    <n v="0"/>
    <n v="107152.2"/>
  </r>
  <r>
    <x v="37"/>
    <s v="oil"/>
    <x v="0"/>
    <x v="1"/>
    <x v="1"/>
    <n v="31083.615579590085"/>
    <n v="43714.5"/>
  </r>
  <r>
    <x v="38"/>
    <s v="oil"/>
    <x v="0"/>
    <x v="14"/>
    <x v="3"/>
    <n v="749558"/>
    <n v="706652.5502385"/>
  </r>
  <r>
    <x v="39"/>
    <s v="Gas"/>
    <x v="2"/>
    <x v="0"/>
    <x v="0"/>
    <n v="0"/>
    <n v="36373.74"/>
  </r>
  <r>
    <x v="40"/>
    <s v="Gas"/>
    <x v="2"/>
    <x v="1"/>
    <x v="1"/>
    <n v="39980.790991833812"/>
    <n v="101242.17000000001"/>
  </r>
  <r>
    <x v="41"/>
    <s v="Gas"/>
    <x v="2"/>
    <x v="1"/>
    <x v="1"/>
    <n v="241915.61847964517"/>
    <n v="292399.2900000001"/>
  </r>
  <r>
    <x v="42"/>
    <s v="Gas"/>
    <x v="2"/>
    <x v="1"/>
    <x v="1"/>
    <n v="104599.72928277899"/>
    <n v="0"/>
  </r>
  <r>
    <x v="43"/>
    <s v="Gas"/>
    <x v="2"/>
    <x v="3"/>
    <x v="1"/>
    <n v="0"/>
    <n v="136914.9"/>
  </r>
  <r>
    <x v="44"/>
    <s v="Gas"/>
    <x v="3"/>
    <x v="4"/>
    <x v="0"/>
    <n v="0"/>
    <n v="177195.78996299999"/>
  </r>
  <r>
    <x v="45"/>
    <s v="Gas"/>
    <x v="2"/>
    <x v="5"/>
    <x v="3"/>
    <n v="0"/>
    <n v="0"/>
  </r>
  <r>
    <x v="46"/>
    <s v="Gas"/>
    <x v="3"/>
    <x v="6"/>
    <x v="0"/>
    <n v="68679.983022054745"/>
    <n v="192518.28000000003"/>
  </r>
  <r>
    <x v="47"/>
    <s v="Gas"/>
    <x v="3"/>
    <x v="6"/>
    <x v="0"/>
    <n v="8755965.5335602462"/>
    <n v="5101770"/>
  </r>
  <r>
    <x v="48"/>
    <s v="Gas"/>
    <x v="2"/>
    <x v="7"/>
    <x v="0"/>
    <n v="0"/>
    <n v="66351.600000000006"/>
  </r>
  <r>
    <x v="10"/>
    <s v="NOV"/>
    <x v="2"/>
    <x v="8"/>
    <x v="4"/>
    <n v="0"/>
    <n v="0"/>
  </r>
  <r>
    <x v="10"/>
    <s v="NOV"/>
    <x v="2"/>
    <x v="8"/>
    <x v="4"/>
    <n v="0"/>
    <n v="0"/>
  </r>
  <r>
    <x v="49"/>
    <s v="Gas"/>
    <x v="2"/>
    <x v="9"/>
    <x v="3"/>
    <n v="0"/>
    <n v="54030.27"/>
  </r>
  <r>
    <x v="50"/>
    <s v="Gas"/>
    <x v="3"/>
    <x v="0"/>
    <x v="0"/>
    <n v="0"/>
    <n v="85284"/>
  </r>
  <r>
    <x v="51"/>
    <s v="Gas"/>
    <x v="2"/>
    <x v="10"/>
    <x v="3"/>
    <n v="0"/>
    <n v="198940.5"/>
  </r>
  <r>
    <x v="52"/>
    <s v="Gas"/>
    <x v="2"/>
    <x v="10"/>
    <x v="3"/>
    <n v="0"/>
    <n v="38068.71"/>
  </r>
  <r>
    <x v="53"/>
    <s v="Gas"/>
    <x v="2"/>
    <x v="10"/>
    <x v="3"/>
    <n v="0"/>
    <n v="37798.769999999997"/>
  </r>
  <r>
    <x v="16"/>
    <n v="0"/>
    <x v="1"/>
    <x v="11"/>
    <x v="5"/>
    <n v="0"/>
    <n v="0"/>
  </r>
  <r>
    <x v="54"/>
    <s v="Gas"/>
    <x v="3"/>
    <x v="0"/>
    <x v="0"/>
    <n v="35973369.487961188"/>
    <n v="44022051.299999997"/>
  </r>
  <r>
    <x v="55"/>
    <s v="Gas"/>
    <x v="2"/>
    <x v="12"/>
    <x v="1"/>
    <n v="21256.42374416595"/>
    <n v="73230.09"/>
  </r>
  <r>
    <x v="56"/>
    <s v="Gas"/>
    <x v="2"/>
    <x v="12"/>
    <x v="1"/>
    <n v="0"/>
    <n v="9394.77"/>
  </r>
  <r>
    <x v="57"/>
    <s v="Gas"/>
    <x v="2"/>
    <x v="12"/>
    <x v="1"/>
    <n v="0"/>
    <n v="45746.670000000013"/>
  </r>
  <r>
    <x v="58"/>
    <s v="Gas"/>
    <x v="2"/>
    <x v="12"/>
    <x v="1"/>
    <n v="0"/>
    <n v="27070.890000000003"/>
  </r>
  <r>
    <x v="59"/>
    <s v="Gas"/>
    <x v="3"/>
    <x v="0"/>
    <x v="0"/>
    <n v="0"/>
    <n v="27928.5"/>
  </r>
  <r>
    <x v="60"/>
    <s v="Gas"/>
    <x v="2"/>
    <x v="12"/>
    <x v="1"/>
    <n v="46343.665359932791"/>
    <n v="195043.5"/>
  </r>
  <r>
    <x v="61"/>
    <s v="Gas"/>
    <x v="2"/>
    <x v="7"/>
    <x v="0"/>
    <n v="0"/>
    <n v="19615.410000000003"/>
  </r>
  <r>
    <x v="62"/>
    <s v="Gas"/>
    <x v="2"/>
    <x v="1"/>
    <x v="1"/>
    <n v="0"/>
    <n v="19756.11"/>
  </r>
  <r>
    <x v="63"/>
    <s v="Gas"/>
    <x v="2"/>
    <x v="1"/>
    <x v="1"/>
    <n v="77410.970576544016"/>
    <n v="0"/>
  </r>
  <r>
    <x v="64"/>
    <s v="Gas"/>
    <x v="2"/>
    <x v="1"/>
    <x v="1"/>
    <n v="66418.982038560818"/>
    <n v="927.36"/>
  </r>
  <r>
    <x v="65"/>
    <s v="Gas"/>
    <x v="2"/>
    <x v="5"/>
    <x v="3"/>
    <n v="0"/>
    <n v="0"/>
  </r>
  <r>
    <x v="66"/>
    <s v="Gas"/>
    <x v="2"/>
    <x v="3"/>
    <x v="1"/>
    <n v="0"/>
    <n v="0"/>
  </r>
  <r>
    <x v="67"/>
    <s v="Gas"/>
    <x v="2"/>
    <x v="12"/>
    <x v="1"/>
    <n v="1698707"/>
    <n v="2370681"/>
  </r>
  <r>
    <x v="68"/>
    <s v="Gas"/>
    <x v="2"/>
    <x v="5"/>
    <x v="3"/>
    <n v="0"/>
    <n v="0"/>
  </r>
  <r>
    <x v="69"/>
    <s v="Gas"/>
    <x v="2"/>
    <x v="9"/>
    <x v="3"/>
    <n v="82034.274400000038"/>
    <n v="65859.350999999981"/>
  </r>
  <r>
    <x v="70"/>
    <s v="Gas"/>
    <x v="2"/>
    <x v="3"/>
    <x v="1"/>
    <n v="0"/>
    <n v="16480.98"/>
  </r>
  <r>
    <x v="16"/>
    <n v="0"/>
    <x v="4"/>
    <x v="11"/>
    <x v="5"/>
    <n v="0"/>
    <n v="0"/>
  </r>
  <r>
    <x v="71"/>
    <s v="Gas"/>
    <x v="3"/>
    <x v="13"/>
    <x v="0"/>
    <n v="0"/>
    <n v="118156.41000000002"/>
  </r>
  <r>
    <x v="72"/>
    <s v="Gas"/>
    <x v="3"/>
    <x v="13"/>
    <x v="0"/>
    <n v="8253491.5740305101"/>
    <n v="5203410"/>
  </r>
  <r>
    <x v="73"/>
    <s v="Gas"/>
    <x v="2"/>
    <x v="5"/>
    <x v="3"/>
    <n v="0"/>
    <n v="0"/>
  </r>
  <r>
    <x v="74"/>
    <s v="Gas"/>
    <x v="2"/>
    <x v="0"/>
    <x v="0"/>
    <n v="0"/>
    <n v="52817.760000000009"/>
  </r>
  <r>
    <x v="75"/>
    <s v="Gas"/>
    <x v="2"/>
    <x v="1"/>
    <x v="1"/>
    <n v="0"/>
    <n v="9756.0300000000007"/>
  </r>
  <r>
    <x v="76"/>
    <s v="Gas"/>
    <x v="2"/>
    <x v="0"/>
    <x v="0"/>
    <n v="0"/>
    <n v="570009"/>
  </r>
  <r>
    <x v="77"/>
    <s v="Gas"/>
    <x v="3"/>
    <x v="14"/>
    <x v="3"/>
    <n v="0"/>
    <n v="106315.3239596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58C72-5A71-44C6-B827-A70C6D07F57A}" name="PivotTable3" cacheId="5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9">
        <item h="1" x="16"/>
        <item h="1" x="10"/>
        <item x="0"/>
        <item x="17"/>
        <item x="22"/>
        <item x="12"/>
        <item x="36"/>
        <item x="74"/>
        <item x="39"/>
        <item x="40"/>
        <item x="41"/>
        <item x="42"/>
        <item x="62"/>
        <item x="75"/>
        <item x="63"/>
        <item x="64"/>
        <item x="1"/>
        <item x="2"/>
        <item x="43"/>
        <item x="66"/>
        <item x="70"/>
        <item x="4"/>
        <item x="5"/>
        <item x="44"/>
        <item x="45"/>
        <item x="65"/>
        <item x="68"/>
        <item x="73"/>
        <item x="6"/>
        <item x="7"/>
        <item x="8"/>
        <item x="46"/>
        <item x="47"/>
        <item x="48"/>
        <item x="61"/>
        <item x="9"/>
        <item x="38"/>
        <item x="77"/>
        <item x="49"/>
        <item x="69"/>
        <item x="11"/>
        <item x="51"/>
        <item x="52"/>
        <item x="53"/>
        <item x="13"/>
        <item x="76"/>
        <item x="50"/>
        <item x="54"/>
        <item x="55"/>
        <item x="56"/>
        <item x="57"/>
        <item x="67"/>
        <item x="58"/>
        <item x="60"/>
        <item x="18"/>
        <item x="19"/>
        <item x="20"/>
        <item x="21"/>
        <item x="59"/>
        <item x="14"/>
        <item x="23"/>
        <item x="24"/>
        <item x="26"/>
        <item x="25"/>
        <item x="27"/>
        <item x="28"/>
        <item x="29"/>
        <item x="30"/>
        <item x="31"/>
        <item x="32"/>
        <item x="33"/>
        <item x="34"/>
        <item x="71"/>
        <item x="72"/>
        <item x="35"/>
        <item x="37"/>
        <item x="15"/>
        <item h="1" x="3"/>
        <item t="default"/>
      </items>
    </pivotField>
    <pivotField showAll="0"/>
    <pivotField axis="axisCol" showAll="0">
      <items count="6">
        <item h="1" x="4"/>
        <item x="2"/>
        <item x="3"/>
        <item x="0"/>
        <item h="1" x="1"/>
        <item t="default"/>
      </items>
    </pivotField>
    <pivotField axis="axisRow" showAll="0">
      <items count="16">
        <item x="11"/>
        <item x="8"/>
        <item x="1"/>
        <item x="6"/>
        <item x="14"/>
        <item x="0"/>
        <item x="12"/>
        <item x="10"/>
        <item x="7"/>
        <item x="9"/>
        <item x="3"/>
        <item x="13"/>
        <item x="4"/>
        <item x="5"/>
        <item x="2"/>
        <item t="default"/>
      </items>
    </pivotField>
    <pivotField axis="axisRow" showAll="0">
      <items count="7">
        <item x="5"/>
        <item x="4"/>
        <item x="0"/>
        <item x="1"/>
        <item x="3"/>
        <item x="2"/>
        <item t="default"/>
      </items>
    </pivotField>
    <pivotField dataField="1" numFmtId="4" showAll="0"/>
    <pivotField dataField="1" numFmtId="4" showAll="0"/>
  </pivotFields>
  <rowFields count="3">
    <field x="4"/>
    <field x="3"/>
    <field x="0"/>
  </rowFields>
  <rowItems count="91">
    <i>
      <x v="2"/>
    </i>
    <i r="1">
      <x v="3"/>
    </i>
    <i r="2">
      <x v="29"/>
    </i>
    <i r="2">
      <x v="30"/>
    </i>
    <i r="2">
      <x v="31"/>
    </i>
    <i r="2">
      <x v="32"/>
    </i>
    <i r="1">
      <x v="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45"/>
    </i>
    <i r="2">
      <x v="46"/>
    </i>
    <i r="2">
      <x v="47"/>
    </i>
    <i r="2">
      <x v="58"/>
    </i>
    <i r="1">
      <x v="8"/>
    </i>
    <i r="2">
      <x v="33"/>
    </i>
    <i r="2">
      <x v="34"/>
    </i>
    <i r="2">
      <x v="35"/>
    </i>
    <i r="2">
      <x v="61"/>
    </i>
    <i r="1">
      <x v="11"/>
    </i>
    <i r="2">
      <x v="70"/>
    </i>
    <i r="2">
      <x v="71"/>
    </i>
    <i r="2">
      <x v="72"/>
    </i>
    <i r="2">
      <x v="73"/>
    </i>
    <i r="1">
      <x v="12"/>
    </i>
    <i r="2">
      <x v="22"/>
    </i>
    <i r="2">
      <x v="23"/>
    </i>
    <i>
      <x v="3"/>
    </i>
    <i r="1">
      <x v="2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62"/>
    </i>
    <i r="2">
      <x v="63"/>
    </i>
    <i r="2">
      <x v="75"/>
    </i>
    <i r="1">
      <x v="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0"/>
    </i>
    <i r="2">
      <x v="66"/>
    </i>
    <i r="1">
      <x v="10"/>
    </i>
    <i r="2">
      <x v="18"/>
    </i>
    <i r="2">
      <x v="19"/>
    </i>
    <i r="2">
      <x v="20"/>
    </i>
    <i r="2">
      <x v="21"/>
    </i>
    <i r="2">
      <x v="65"/>
    </i>
    <i r="2">
      <x v="69"/>
    </i>
    <i>
      <x v="4"/>
    </i>
    <i r="1">
      <x v="4"/>
    </i>
    <i r="2">
      <x v="36"/>
    </i>
    <i r="2">
      <x v="37"/>
    </i>
    <i r="1">
      <x v="7"/>
    </i>
    <i r="2">
      <x v="41"/>
    </i>
    <i r="2">
      <x v="42"/>
    </i>
    <i r="2">
      <x v="43"/>
    </i>
    <i r="2">
      <x v="44"/>
    </i>
    <i r="2">
      <x v="59"/>
    </i>
    <i r="2">
      <x v="76"/>
    </i>
    <i r="1">
      <x v="9"/>
    </i>
    <i r="2">
      <x v="38"/>
    </i>
    <i r="2">
      <x v="39"/>
    </i>
    <i r="2">
      <x v="40"/>
    </i>
    <i r="2">
      <x v="68"/>
    </i>
    <i r="1">
      <x v="13"/>
    </i>
    <i r="2">
      <x v="24"/>
    </i>
    <i r="2">
      <x v="25"/>
    </i>
    <i r="2">
      <x v="26"/>
    </i>
    <i r="2">
      <x v="27"/>
    </i>
    <i r="2">
      <x v="28"/>
    </i>
    <i r="2">
      <x v="64"/>
    </i>
    <i r="2">
      <x v="67"/>
    </i>
    <i r="2">
      <x v="74"/>
    </i>
    <i t="grand">
      <x/>
    </i>
  </rowItems>
  <colFields count="2">
    <field x="2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ept Plan" fld="6" baseField="0" baseItem="0"/>
    <dataField name="Sum of Sept Actual" fld="5" baseField="0" baseItem="0"/>
  </dataFields>
  <formats count="30">
    <format dxfId="57">
      <pivotArea outline="0" collapsedLevelsAreSubtotals="1" fieldPosition="0"/>
    </format>
    <format dxfId="56">
      <pivotArea field="2" type="button" dataOnly="0" labelOnly="1" outline="0" axis="axisCol" fieldPosition="0"/>
    </format>
    <format dxfId="55">
      <pivotArea field="-2" type="button" dataOnly="0" labelOnly="1" outline="0" axis="axisCol" fieldPosition="1"/>
    </format>
    <format dxfId="54">
      <pivotArea type="topRight" dataOnly="0" labelOnly="1" outline="0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5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5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  <format dxfId="49">
      <pivotArea dataOnly="0" fieldPosition="0">
        <references count="1">
          <reference field="0" count="1">
            <x v="39"/>
          </reference>
        </references>
      </pivotArea>
    </format>
    <format dxfId="48">
      <pivotArea dataOnly="0" fieldPosition="0">
        <references count="1">
          <reference field="0" count="1">
            <x v="21"/>
          </reference>
        </references>
      </pivotArea>
    </format>
    <format dxfId="47">
      <pivotArea dataOnly="0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46">
      <pivotArea dataOnly="0" fieldPosition="0">
        <references count="1">
          <reference field="0" count="1">
            <x v="14"/>
          </reference>
        </references>
      </pivotArea>
    </format>
    <format dxfId="45">
      <pivotArea dataOnly="0" fieldPosition="0">
        <references count="1">
          <reference field="0" count="1">
            <x v="11"/>
          </reference>
        </references>
      </pivotArea>
    </format>
    <format dxfId="44">
      <pivotArea dataOnly="0" fieldPosition="0">
        <references count="1">
          <reference field="0" count="1">
            <x v="15"/>
          </reference>
        </references>
      </pivotArea>
    </format>
    <format dxfId="43">
      <pivotArea dataOnly="0" fieldPosition="0">
        <references count="1">
          <reference field="0" count="1">
            <x v="73"/>
          </reference>
        </references>
      </pivotArea>
    </format>
    <format dxfId="42">
      <pivotArea dataOnly="0" fieldPosition="0">
        <references count="1">
          <reference field="0" count="1">
            <x v="32"/>
          </reference>
        </references>
      </pivotArea>
    </format>
    <format dxfId="41">
      <pivotArea collapsedLevelsAreSubtotals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40">
      <pivotArea dataOnly="0" labelOnly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39">
      <pivotArea collapsedLevelsAreSubtotals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38">
      <pivotArea dataOnly="0" labelOnly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37">
      <pivotArea collapsedLevelsAreSubtotals="1" fieldPosition="0">
        <references count="3">
          <reference field="0" count="2"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36">
      <pivotArea dataOnly="0" labelOnly="1" fieldPosition="0">
        <references count="3">
          <reference field="0" count="2"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35">
      <pivotArea collapsedLevelsAreSubtotals="1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34">
      <pivotArea dataOnly="0" labelOnly="1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33">
      <pivotArea collapsedLevelsAreSubtotals="1" fieldPosition="0">
        <references count="3">
          <reference field="0" count="1">
            <x v="21"/>
          </reference>
          <reference field="3" count="1" selected="0">
            <x v="10"/>
          </reference>
          <reference field="4" count="1" selected="0">
            <x v="3"/>
          </reference>
        </references>
      </pivotArea>
    </format>
    <format dxfId="32">
      <pivotArea dataOnly="0" labelOnly="1" fieldPosition="0">
        <references count="3">
          <reference field="0" count="1">
            <x v="21"/>
          </reference>
          <reference field="3" count="1" selected="0">
            <x v="10"/>
          </reference>
          <reference field="4" count="1" selected="0">
            <x v="3"/>
          </reference>
        </references>
      </pivotArea>
    </format>
    <format dxfId="31">
      <pivotArea collapsedLevelsAreSubtotals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30">
      <pivotArea dataOnly="0" labelOnly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29">
      <pivotArea collapsedLevelsAreSubtotals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28">
      <pivotArea dataOnly="0" labelOnly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310AF-B9AC-4E16-A804-B40B911E211C}" name="PivotTable3" cacheId="5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28">
    <format dxfId="27">
      <pivotArea outline="0" collapsedLevelsAreSubtotals="1" fieldPosition="0"/>
    </format>
    <format dxfId="26">
      <pivotArea field="2" type="button" dataOnly="0" labelOnly="1" outline="0" axis="axisCol" fieldPosition="0"/>
    </format>
    <format dxfId="25">
      <pivotArea field="-2" type="button" dataOnly="0" labelOnly="1" outline="0" axis="axisCol" fieldPosition="1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2" count="0"/>
        </references>
      </pivotArea>
    </format>
    <format dxfId="22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1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4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3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2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0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9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8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7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6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5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4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3">
      <pivotArea collapsedLevelsAreSubtotals="1" fieldPosition="0">
        <references count="5">
          <reference field="4294967294" count="1" selected="0">
            <x v="0"/>
          </reference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">
      <pivotArea collapsedLevelsAreSubtotals="1" fieldPosition="0">
        <references count="4">
          <reference field="0" count="1">
            <x v="21"/>
          </reference>
          <reference field="2" count="2" selected="0">
            <x v="1"/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1">
      <pivotArea collapsedLevelsAreSubtotals="1" fieldPosition="0">
        <references count="5">
          <reference field="4294967294" count="1" selected="0">
            <x v="0"/>
          </reference>
          <reference field="0" count="1">
            <x v="2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"/>
  <sheetViews>
    <sheetView tabSelected="1" zoomScale="85" zoomScaleNormal="85" workbookViewId="0">
      <selection activeCell="N36" sqref="N36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61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/>
      <c r="M6" t="s">
        <v>9</v>
      </c>
      <c r="O6" s="6" t="s">
        <v>8</v>
      </c>
      <c r="P6" s="12">
        <f>('October Production by Facility'!I46/1000+'Production by Facility'!H41/1000)/5.8/61</f>
        <v>0.63520185762651504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38747.31331521742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0</v>
      </c>
      <c r="O8" s="6" t="s">
        <v>12</v>
      </c>
      <c r="P8" s="15">
        <f>+P7*P4*5.8</f>
        <v>564083.38724293513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-39485.837107005464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-162583.72667065228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362013.82346527744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-108604.14703958323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253409.6764256942</v>
      </c>
    </row>
    <row r="17" spans="1:17" ht="15" thickTop="1"/>
    <row r="18" spans="1:17" ht="1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415993.40309634648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0</v>
      </c>
      <c r="O23" t="s">
        <v>33</v>
      </c>
      <c r="P23" s="29">
        <f>P18*0.3</f>
        <v>124798.02092890393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124798.02092890393</v>
      </c>
    </row>
    <row r="31" spans="1:17">
      <c r="I31" s="27"/>
      <c r="J31" s="27"/>
      <c r="L31" s="27"/>
    </row>
    <row r="32" spans="1:17">
      <c r="I32" s="27">
        <v>78.94</v>
      </c>
      <c r="P32" s="27">
        <f>P6*5.8*61/31</f>
        <v>7.2494973299439032</v>
      </c>
    </row>
    <row r="33" spans="9:16">
      <c r="I33" s="27">
        <f>I32+124.8</f>
        <v>203.74</v>
      </c>
    </row>
    <row r="34" spans="9:16">
      <c r="P34" s="5">
        <f>4.59*31+P32*31</f>
        <v>367.02441722826097</v>
      </c>
    </row>
    <row r="35" spans="9:16">
      <c r="P35" s="5">
        <f>P34/31</f>
        <v>11.839497329943903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6C82-A9D1-4ED0-A1E5-AE60965C949A}">
  <dimension ref="A3:H156"/>
  <sheetViews>
    <sheetView topLeftCell="A24" workbookViewId="0">
      <selection activeCell="H40" sqref="H40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7.453125" style="33" bestFit="1" customWidth="1"/>
    <col min="4" max="4" width="15.7265625" style="33" bestFit="1" customWidth="1"/>
    <col min="5" max="5" width="17.453125" style="33" bestFit="1" customWidth="1"/>
    <col min="6" max="6" width="15.7265625" style="33" bestFit="1" customWidth="1"/>
    <col min="7" max="7" width="17.453125" style="33" bestFit="1" customWidth="1"/>
    <col min="8" max="8" width="20.7265625" style="32" bestFit="1" customWidth="1"/>
    <col min="9" max="9" width="22.453125" style="32" bestFit="1" customWidth="1"/>
    <col min="10" max="10" width="11.81640625" style="32" bestFit="1" customWidth="1"/>
    <col min="11" max="11" width="6.7265625" style="32" bestFit="1" customWidth="1"/>
    <col min="12" max="12" width="20.7265625" style="32" bestFit="1" customWidth="1"/>
    <col min="13" max="13" width="22.453125" style="32" bestFit="1" customWidth="1"/>
    <col min="14" max="16384" width="8.7265625" style="32"/>
  </cols>
  <sheetData>
    <row r="3" spans="1:7">
      <c r="B3" s="33" t="s">
        <v>35</v>
      </c>
    </row>
    <row r="4" spans="1:7">
      <c r="B4" s="33" t="s">
        <v>122</v>
      </c>
      <c r="D4" s="33" t="s">
        <v>123</v>
      </c>
      <c r="F4" s="33" t="s">
        <v>124</v>
      </c>
    </row>
    <row r="5" spans="1:7">
      <c r="A5" s="32" t="s">
        <v>36</v>
      </c>
      <c r="B5" s="33" t="s">
        <v>125</v>
      </c>
      <c r="C5" s="33" t="s">
        <v>126</v>
      </c>
      <c r="D5" s="33" t="s">
        <v>125</v>
      </c>
      <c r="E5" s="33" t="s">
        <v>126</v>
      </c>
      <c r="F5" s="33" t="s">
        <v>125</v>
      </c>
      <c r="G5" s="33" t="s">
        <v>126</v>
      </c>
    </row>
    <row r="6" spans="1:7">
      <c r="A6" s="34" t="s">
        <v>37</v>
      </c>
      <c r="B6" s="33">
        <v>745167.51</v>
      </c>
      <c r="C6" s="33">
        <v>0</v>
      </c>
      <c r="D6" s="33">
        <v>54928314.279962994</v>
      </c>
      <c r="E6" s="33">
        <v>53051506.578574002</v>
      </c>
      <c r="F6" s="33">
        <v>3415334.5974599998</v>
      </c>
      <c r="G6" s="33">
        <v>1626480.8974837265</v>
      </c>
    </row>
    <row r="7" spans="1:7">
      <c r="A7" s="35" t="s">
        <v>38</v>
      </c>
      <c r="D7" s="33">
        <v>5294288.28</v>
      </c>
      <c r="E7" s="33">
        <v>8824645.5165823009</v>
      </c>
      <c r="F7" s="33">
        <v>234879.06</v>
      </c>
      <c r="G7" s="33">
        <v>55741.379546787553</v>
      </c>
    </row>
    <row r="8" spans="1:7">
      <c r="A8" s="36" t="s">
        <v>39</v>
      </c>
      <c r="F8" s="33">
        <v>232594.65</v>
      </c>
      <c r="G8" s="33">
        <v>52404.876219126199</v>
      </c>
    </row>
    <row r="9" spans="1:7">
      <c r="A9" s="36" t="s">
        <v>41</v>
      </c>
      <c r="F9" s="33">
        <v>2284.41</v>
      </c>
      <c r="G9" s="33">
        <v>3336.5033276613522</v>
      </c>
    </row>
    <row r="10" spans="1:7">
      <c r="A10" s="36" t="s">
        <v>40</v>
      </c>
      <c r="D10" s="33">
        <v>192518.28000000003</v>
      </c>
      <c r="E10" s="33">
        <v>68679.983022054745</v>
      </c>
    </row>
    <row r="11" spans="1:7">
      <c r="A11" s="36" t="s">
        <v>42</v>
      </c>
      <c r="D11" s="33">
        <v>5101770</v>
      </c>
      <c r="E11" s="33">
        <v>8755965.5335602462</v>
      </c>
    </row>
    <row r="12" spans="1:7">
      <c r="A12" s="35" t="s">
        <v>43</v>
      </c>
      <c r="B12" s="33">
        <v>659200.5</v>
      </c>
      <c r="C12" s="33">
        <v>0</v>
      </c>
      <c r="D12" s="33">
        <v>44135263.799999997</v>
      </c>
      <c r="E12" s="33">
        <v>35973369.487961188</v>
      </c>
      <c r="F12" s="33">
        <v>1963055.898</v>
      </c>
      <c r="G12" s="33">
        <v>1132289.3299323423</v>
      </c>
    </row>
    <row r="13" spans="1:7">
      <c r="A13" s="36" t="s">
        <v>44</v>
      </c>
      <c r="F13" s="33">
        <v>131316.56999999998</v>
      </c>
      <c r="G13" s="33">
        <v>63436.67671874784</v>
      </c>
    </row>
    <row r="14" spans="1:7">
      <c r="A14" s="36" t="s">
        <v>49</v>
      </c>
      <c r="F14" s="33">
        <v>1638675.5279999999</v>
      </c>
      <c r="G14" s="33">
        <v>1055164.0627937471</v>
      </c>
    </row>
    <row r="15" spans="1:7">
      <c r="A15" s="36" t="s">
        <v>51</v>
      </c>
      <c r="F15" s="33">
        <v>28604.100000000002</v>
      </c>
      <c r="G15" s="33">
        <v>13688.5904198474</v>
      </c>
    </row>
    <row r="16" spans="1:7">
      <c r="A16" s="36" t="s">
        <v>46</v>
      </c>
      <c r="F16" s="33">
        <v>57307.5</v>
      </c>
      <c r="G16" s="33">
        <v>0</v>
      </c>
    </row>
    <row r="17" spans="1:7">
      <c r="A17" s="36" t="s">
        <v>53</v>
      </c>
      <c r="F17" s="33">
        <v>107152.2</v>
      </c>
      <c r="G17" s="33">
        <v>0</v>
      </c>
    </row>
    <row r="18" spans="1:7">
      <c r="A18" s="36" t="s">
        <v>54</v>
      </c>
      <c r="B18" s="33">
        <v>52817.760000000009</v>
      </c>
      <c r="C18" s="33">
        <v>0</v>
      </c>
    </row>
    <row r="19" spans="1:7">
      <c r="A19" s="36" t="s">
        <v>45</v>
      </c>
      <c r="B19" s="33">
        <v>36373.74</v>
      </c>
      <c r="C19" s="33">
        <v>0</v>
      </c>
    </row>
    <row r="20" spans="1:7">
      <c r="A20" s="36" t="s">
        <v>48</v>
      </c>
      <c r="B20" s="33">
        <v>570009</v>
      </c>
      <c r="C20" s="33">
        <v>0</v>
      </c>
    </row>
    <row r="21" spans="1:7">
      <c r="A21" s="36" t="s">
        <v>47</v>
      </c>
      <c r="D21" s="33">
        <v>85284</v>
      </c>
      <c r="E21" s="33">
        <v>0</v>
      </c>
    </row>
    <row r="22" spans="1:7">
      <c r="A22" s="36" t="s">
        <v>50</v>
      </c>
      <c r="D22" s="33">
        <v>44022051.299999997</v>
      </c>
      <c r="E22" s="33">
        <v>35973369.487961188</v>
      </c>
    </row>
    <row r="23" spans="1:7">
      <c r="A23" s="36" t="s">
        <v>52</v>
      </c>
      <c r="D23" s="33">
        <v>27928.5</v>
      </c>
      <c r="E23" s="33">
        <v>0</v>
      </c>
    </row>
    <row r="24" spans="1:7">
      <c r="A24" s="35" t="s">
        <v>55</v>
      </c>
      <c r="B24" s="33">
        <v>85967.010000000009</v>
      </c>
      <c r="C24" s="33">
        <v>0</v>
      </c>
      <c r="F24" s="33">
        <v>313607.39999999997</v>
      </c>
      <c r="G24" s="33">
        <v>129530.21075910951</v>
      </c>
    </row>
    <row r="25" spans="1:7">
      <c r="A25" s="36" t="s">
        <v>57</v>
      </c>
      <c r="B25" s="33">
        <v>66351.600000000006</v>
      </c>
      <c r="C25" s="33">
        <v>0</v>
      </c>
    </row>
    <row r="26" spans="1:7">
      <c r="A26" s="36" t="s">
        <v>59</v>
      </c>
      <c r="B26" s="33">
        <v>19615.410000000003</v>
      </c>
      <c r="C26" s="33">
        <v>0</v>
      </c>
    </row>
    <row r="27" spans="1:7">
      <c r="A27" s="36" t="s">
        <v>56</v>
      </c>
      <c r="F27" s="33">
        <v>199857.9</v>
      </c>
      <c r="G27" s="33">
        <v>29392.469687780798</v>
      </c>
    </row>
    <row r="28" spans="1:7">
      <c r="A28" s="36" t="s">
        <v>58</v>
      </c>
      <c r="F28" s="33">
        <v>113749.49999999999</v>
      </c>
      <c r="G28" s="33">
        <v>100137.74107132871</v>
      </c>
    </row>
    <row r="29" spans="1:7">
      <c r="A29" s="35" t="s">
        <v>60</v>
      </c>
      <c r="D29" s="33">
        <v>5321566.41</v>
      </c>
      <c r="E29" s="33">
        <v>8253491.5740305101</v>
      </c>
      <c r="F29" s="33">
        <v>246422.73000000019</v>
      </c>
      <c r="G29" s="33">
        <v>308919.97724548733</v>
      </c>
    </row>
    <row r="30" spans="1:7">
      <c r="A30" s="36" t="s">
        <v>61</v>
      </c>
      <c r="F30" s="33">
        <v>131682.03</v>
      </c>
      <c r="G30" s="33">
        <v>73942.930465528305</v>
      </c>
    </row>
    <row r="31" spans="1:7">
      <c r="A31" s="36" t="s">
        <v>63</v>
      </c>
      <c r="F31" s="33">
        <v>114740.70000000019</v>
      </c>
      <c r="G31" s="33">
        <v>234977.04677995903</v>
      </c>
    </row>
    <row r="32" spans="1:7">
      <c r="A32" s="36" t="s">
        <v>62</v>
      </c>
      <c r="D32" s="33">
        <v>118156.41000000002</v>
      </c>
      <c r="E32" s="33">
        <v>0</v>
      </c>
    </row>
    <row r="33" spans="1:8">
      <c r="A33" s="36" t="s">
        <v>64</v>
      </c>
      <c r="D33" s="33">
        <v>5203410</v>
      </c>
      <c r="E33" s="33">
        <v>8253491.5740305101</v>
      </c>
    </row>
    <row r="34" spans="1:8">
      <c r="A34" s="35" t="s">
        <v>65</v>
      </c>
      <c r="D34" s="33">
        <v>177195.78996299999</v>
      </c>
      <c r="E34" s="33">
        <v>0</v>
      </c>
      <c r="F34" s="33">
        <v>657369.50945999997</v>
      </c>
      <c r="G34" s="33">
        <v>0</v>
      </c>
    </row>
    <row r="35" spans="1:8">
      <c r="A35" s="36" t="s">
        <v>66</v>
      </c>
      <c r="F35" s="33">
        <v>657369.50945999997</v>
      </c>
      <c r="G35" s="33">
        <v>0</v>
      </c>
    </row>
    <row r="36" spans="1:8">
      <c r="A36" s="36" t="s">
        <v>67</v>
      </c>
      <c r="D36" s="33">
        <v>177195.78996299999</v>
      </c>
      <c r="E36" s="33">
        <v>0</v>
      </c>
    </row>
    <row r="37" spans="1:8">
      <c r="A37" s="34" t="s">
        <v>68</v>
      </c>
      <c r="B37" s="33">
        <v>3298643.7600000002</v>
      </c>
      <c r="C37" s="33">
        <v>2296633.1804734617</v>
      </c>
      <c r="F37" s="33">
        <v>1716475.8809940002</v>
      </c>
      <c r="G37" s="33">
        <v>1072960.5923547503</v>
      </c>
    </row>
    <row r="38" spans="1:8">
      <c r="A38" s="35" t="s">
        <v>69</v>
      </c>
      <c r="B38" s="33">
        <v>424080.96000000008</v>
      </c>
      <c r="C38" s="33">
        <v>530326.09136936278</v>
      </c>
      <c r="F38" s="33">
        <v>796392.46199999994</v>
      </c>
      <c r="G38" s="33">
        <v>514081.99679800804</v>
      </c>
    </row>
    <row r="39" spans="1:8">
      <c r="A39" s="36" t="s">
        <v>71</v>
      </c>
      <c r="B39" s="33">
        <v>101242.17000000001</v>
      </c>
      <c r="C39" s="33">
        <v>39980.790991833812</v>
      </c>
      <c r="H39" s="33"/>
    </row>
    <row r="40" spans="1:8">
      <c r="A40" s="36" t="s">
        <v>73</v>
      </c>
      <c r="B40" s="33">
        <v>292399.2900000001</v>
      </c>
      <c r="C40" s="33">
        <v>241915.61847964517</v>
      </c>
      <c r="H40" s="33"/>
    </row>
    <row r="41" spans="1:8">
      <c r="A41" s="37" t="s">
        <v>74</v>
      </c>
      <c r="B41" s="38">
        <v>0</v>
      </c>
      <c r="C41" s="38">
        <v>104599.72928277899</v>
      </c>
      <c r="D41" s="38"/>
      <c r="E41" s="38"/>
      <c r="F41" s="38"/>
      <c r="G41" s="38"/>
      <c r="H41" s="33">
        <f t="shared" ref="H40:H41" si="0">C41-B41</f>
        <v>104599.72928277899</v>
      </c>
    </row>
    <row r="42" spans="1:8">
      <c r="A42" s="36" t="s">
        <v>79</v>
      </c>
      <c r="B42" s="33">
        <v>19756.11</v>
      </c>
      <c r="C42" s="33">
        <v>0</v>
      </c>
    </row>
    <row r="43" spans="1:8">
      <c r="A43" s="36" t="s">
        <v>82</v>
      </c>
      <c r="B43" s="33">
        <v>9756.0300000000007</v>
      </c>
      <c r="C43" s="33">
        <v>0</v>
      </c>
    </row>
    <row r="44" spans="1:8">
      <c r="A44" s="36" t="s">
        <v>76</v>
      </c>
      <c r="B44" s="33">
        <v>0</v>
      </c>
      <c r="C44" s="33">
        <v>77410.970576544016</v>
      </c>
    </row>
    <row r="45" spans="1:8">
      <c r="A45" s="36" t="s">
        <v>77</v>
      </c>
      <c r="B45" s="33">
        <v>927.36</v>
      </c>
      <c r="C45" s="33">
        <v>66418.982038560818</v>
      </c>
    </row>
    <row r="46" spans="1:8">
      <c r="A46" s="36" t="s">
        <v>70</v>
      </c>
      <c r="F46" s="33">
        <v>146134.91999999998</v>
      </c>
      <c r="G46" s="33">
        <v>88436.579534162593</v>
      </c>
      <c r="H46" s="33"/>
    </row>
    <row r="47" spans="1:8">
      <c r="A47" s="36" t="s">
        <v>72</v>
      </c>
      <c r="F47" s="33">
        <v>460086.89999999997</v>
      </c>
      <c r="G47" s="33">
        <v>351421.6941893851</v>
      </c>
    </row>
    <row r="48" spans="1:8">
      <c r="A48" s="36" t="s">
        <v>75</v>
      </c>
      <c r="F48" s="33">
        <v>112851.04200000002</v>
      </c>
      <c r="G48" s="33">
        <v>43140.107494870281</v>
      </c>
    </row>
    <row r="49" spans="1:7">
      <c r="A49" s="36" t="s">
        <v>78</v>
      </c>
      <c r="F49" s="33">
        <v>33605.100000000006</v>
      </c>
      <c r="G49" s="33">
        <v>0</v>
      </c>
    </row>
    <row r="50" spans="1:7">
      <c r="A50" s="36" t="s">
        <v>81</v>
      </c>
      <c r="F50" s="33">
        <v>43714.5</v>
      </c>
      <c r="G50" s="33">
        <v>31083.615579590085</v>
      </c>
    </row>
    <row r="51" spans="1:7">
      <c r="A51" s="35" t="s">
        <v>83</v>
      </c>
      <c r="B51" s="33">
        <v>2721166.92</v>
      </c>
      <c r="C51" s="33">
        <v>1766307.0891040987</v>
      </c>
      <c r="F51" s="33">
        <v>723140.7</v>
      </c>
      <c r="G51" s="33">
        <v>444312.51703983406</v>
      </c>
    </row>
    <row r="52" spans="1:7">
      <c r="A52" s="36" t="s">
        <v>85</v>
      </c>
      <c r="B52" s="33">
        <v>73230.09</v>
      </c>
      <c r="C52" s="33">
        <v>21256.42374416595</v>
      </c>
    </row>
    <row r="53" spans="1:7">
      <c r="A53" s="36" t="s">
        <v>87</v>
      </c>
      <c r="B53" s="33">
        <v>9394.77</v>
      </c>
      <c r="C53" s="33">
        <v>0</v>
      </c>
    </row>
    <row r="54" spans="1:7">
      <c r="A54" s="36" t="s">
        <v>89</v>
      </c>
      <c r="B54" s="33">
        <v>45746.670000000013</v>
      </c>
      <c r="C54" s="33">
        <v>0</v>
      </c>
    </row>
    <row r="55" spans="1:7">
      <c r="A55" s="36" t="s">
        <v>95</v>
      </c>
      <c r="B55" s="33">
        <v>2370681</v>
      </c>
      <c r="C55" s="33">
        <v>1698707</v>
      </c>
    </row>
    <row r="56" spans="1:7">
      <c r="A56" s="36" t="s">
        <v>91</v>
      </c>
      <c r="B56" s="33">
        <v>27070.890000000003</v>
      </c>
      <c r="C56" s="33">
        <v>0</v>
      </c>
    </row>
    <row r="57" spans="1:7">
      <c r="A57" s="36" t="s">
        <v>93</v>
      </c>
      <c r="B57" s="33">
        <v>195043.5</v>
      </c>
      <c r="C57" s="33">
        <v>46343.665359932791</v>
      </c>
    </row>
    <row r="58" spans="1:7">
      <c r="A58" s="36" t="s">
        <v>84</v>
      </c>
      <c r="F58" s="33">
        <v>213615.11999999997</v>
      </c>
      <c r="G58" s="33">
        <v>236366.6271600062</v>
      </c>
    </row>
    <row r="59" spans="1:7">
      <c r="A59" s="36" t="s">
        <v>86</v>
      </c>
      <c r="F59" s="33">
        <v>53020.500000000007</v>
      </c>
      <c r="G59" s="33">
        <v>0</v>
      </c>
    </row>
    <row r="60" spans="1:7">
      <c r="A60" s="36" t="s">
        <v>88</v>
      </c>
      <c r="F60" s="33">
        <v>133677.36000000002</v>
      </c>
      <c r="G60" s="33">
        <v>0</v>
      </c>
    </row>
    <row r="61" spans="1:7">
      <c r="A61" s="36" t="s">
        <v>90</v>
      </c>
      <c r="F61" s="33">
        <v>32252.999999999996</v>
      </c>
      <c r="G61" s="33">
        <v>10982.236085003289</v>
      </c>
    </row>
    <row r="62" spans="1:7">
      <c r="A62" s="36" t="s">
        <v>92</v>
      </c>
      <c r="F62" s="33">
        <v>38058.9</v>
      </c>
      <c r="G62" s="33">
        <v>24904.222271939529</v>
      </c>
    </row>
    <row r="63" spans="1:7">
      <c r="A63" s="36" t="s">
        <v>94</v>
      </c>
      <c r="F63" s="33">
        <v>252515.82</v>
      </c>
      <c r="G63" s="33">
        <v>172059.43152288502</v>
      </c>
    </row>
    <row r="64" spans="1:7">
      <c r="A64" s="35" t="s">
        <v>96</v>
      </c>
      <c r="B64" s="33">
        <v>153395.88</v>
      </c>
      <c r="C64" s="33">
        <v>0</v>
      </c>
      <c r="F64" s="33">
        <v>196942.718994</v>
      </c>
      <c r="G64" s="33">
        <v>114566.07851690831</v>
      </c>
    </row>
    <row r="65" spans="1:7">
      <c r="A65" s="36" t="s">
        <v>98</v>
      </c>
      <c r="B65" s="33">
        <v>136914.9</v>
      </c>
      <c r="C65" s="33">
        <v>0</v>
      </c>
    </row>
    <row r="66" spans="1:7">
      <c r="A66" s="36" t="s">
        <v>127</v>
      </c>
      <c r="B66" s="33">
        <v>0</v>
      </c>
      <c r="C66" s="33">
        <v>0</v>
      </c>
    </row>
    <row r="67" spans="1:7">
      <c r="A67" s="36" t="s">
        <v>100</v>
      </c>
      <c r="B67" s="33">
        <v>16480.98</v>
      </c>
      <c r="C67" s="33">
        <v>0</v>
      </c>
    </row>
    <row r="68" spans="1:7">
      <c r="A68" s="36" t="s">
        <v>97</v>
      </c>
      <c r="F68" s="33">
        <v>93758.1</v>
      </c>
      <c r="G68" s="33">
        <v>99722.499913049571</v>
      </c>
    </row>
    <row r="69" spans="1:7">
      <c r="A69" s="36" t="s">
        <v>80</v>
      </c>
      <c r="F69" s="33">
        <v>32333.318994000001</v>
      </c>
      <c r="G69" s="33">
        <v>5949.1753033682498</v>
      </c>
    </row>
    <row r="70" spans="1:7">
      <c r="A70" s="36" t="s">
        <v>99</v>
      </c>
      <c r="F70" s="33">
        <v>70851.3</v>
      </c>
      <c r="G70" s="33">
        <v>8894.4033004904904</v>
      </c>
    </row>
    <row r="71" spans="1:7">
      <c r="A71" s="34" t="s">
        <v>101</v>
      </c>
      <c r="B71" s="33">
        <v>394697.60099999997</v>
      </c>
      <c r="C71" s="33">
        <v>82034.274400000038</v>
      </c>
      <c r="D71" s="33">
        <v>106315.32395969999</v>
      </c>
      <c r="E71" s="33">
        <v>0</v>
      </c>
      <c r="F71" s="33">
        <v>3216021.2102384996</v>
      </c>
      <c r="G71" s="33">
        <v>2508125.5470844256</v>
      </c>
    </row>
    <row r="72" spans="1:7">
      <c r="A72" s="35" t="s">
        <v>102</v>
      </c>
      <c r="D72" s="33">
        <v>106315.32395969999</v>
      </c>
      <c r="E72" s="33">
        <v>0</v>
      </c>
      <c r="F72" s="33">
        <v>706652.5502385</v>
      </c>
      <c r="G72" s="33">
        <v>749558</v>
      </c>
    </row>
    <row r="73" spans="1:7">
      <c r="A73" s="36" t="s">
        <v>102</v>
      </c>
      <c r="F73" s="33">
        <v>706652.5502385</v>
      </c>
      <c r="G73" s="33">
        <v>749558</v>
      </c>
    </row>
    <row r="74" spans="1:7">
      <c r="A74" s="36" t="s">
        <v>103</v>
      </c>
      <c r="D74" s="33">
        <v>106315.32395969999</v>
      </c>
      <c r="E74" s="33">
        <v>0</v>
      </c>
    </row>
    <row r="75" spans="1:7">
      <c r="A75" s="35" t="s">
        <v>104</v>
      </c>
      <c r="B75" s="33">
        <v>274807.98</v>
      </c>
      <c r="C75" s="33">
        <v>0</v>
      </c>
      <c r="F75" s="33">
        <v>1229888.07</v>
      </c>
      <c r="G75" s="33">
        <v>806757.37320621975</v>
      </c>
    </row>
    <row r="76" spans="1:7">
      <c r="A76" s="36" t="s">
        <v>106</v>
      </c>
      <c r="B76" s="33">
        <v>198940.5</v>
      </c>
      <c r="C76" s="33">
        <v>0</v>
      </c>
    </row>
    <row r="77" spans="1:7">
      <c r="A77" s="36" t="s">
        <v>108</v>
      </c>
      <c r="B77" s="33">
        <v>38068.71</v>
      </c>
      <c r="C77" s="33">
        <v>0</v>
      </c>
    </row>
    <row r="78" spans="1:7">
      <c r="A78" s="36" t="s">
        <v>110</v>
      </c>
      <c r="B78" s="33">
        <v>37798.769999999997</v>
      </c>
      <c r="C78" s="33">
        <v>0</v>
      </c>
    </row>
    <row r="79" spans="1:7">
      <c r="A79" s="36" t="s">
        <v>105</v>
      </c>
      <c r="F79" s="33">
        <v>748533.9</v>
      </c>
      <c r="G79" s="33">
        <v>384106.04068877542</v>
      </c>
    </row>
    <row r="80" spans="1:7">
      <c r="A80" s="36" t="s">
        <v>107</v>
      </c>
      <c r="F80" s="33">
        <v>248323.50000000003</v>
      </c>
      <c r="G80" s="33">
        <v>195135.72517086662</v>
      </c>
    </row>
    <row r="81" spans="1:7">
      <c r="A81" s="36" t="s">
        <v>109</v>
      </c>
      <c r="F81" s="33">
        <v>233030.67</v>
      </c>
      <c r="G81" s="33">
        <v>227515.60734657769</v>
      </c>
    </row>
    <row r="82" spans="1:7">
      <c r="A82" s="35" t="s">
        <v>111</v>
      </c>
      <c r="B82" s="33">
        <v>119889.62099999998</v>
      </c>
      <c r="C82" s="33">
        <v>82034.274400000038</v>
      </c>
      <c r="F82" s="33">
        <v>596256.77999999991</v>
      </c>
      <c r="G82" s="33">
        <v>951810.17387820594</v>
      </c>
    </row>
    <row r="83" spans="1:7">
      <c r="A83" s="36" t="s">
        <v>113</v>
      </c>
      <c r="B83" s="33">
        <v>54030.27</v>
      </c>
      <c r="C83" s="33">
        <v>0</v>
      </c>
    </row>
    <row r="84" spans="1:7">
      <c r="A84" s="36" t="s">
        <v>115</v>
      </c>
      <c r="B84" s="33">
        <v>65859.350999999981</v>
      </c>
      <c r="C84" s="33">
        <v>82034.274400000038</v>
      </c>
    </row>
    <row r="85" spans="1:7">
      <c r="A85" s="36" t="s">
        <v>112</v>
      </c>
      <c r="F85" s="33">
        <v>135750.21</v>
      </c>
      <c r="G85" s="33">
        <v>365605.69458517787</v>
      </c>
    </row>
    <row r="86" spans="1:7">
      <c r="A86" s="36" t="s">
        <v>114</v>
      </c>
      <c r="F86" s="33">
        <v>460506.56999999995</v>
      </c>
      <c r="G86" s="33">
        <v>586204.47929302801</v>
      </c>
    </row>
    <row r="87" spans="1:7">
      <c r="A87" s="35" t="s">
        <v>116</v>
      </c>
      <c r="B87" s="33">
        <v>0</v>
      </c>
      <c r="C87" s="33">
        <v>0</v>
      </c>
      <c r="F87" s="33">
        <v>683223.81</v>
      </c>
      <c r="G87" s="33">
        <v>0</v>
      </c>
    </row>
    <row r="88" spans="1:7">
      <c r="A88" s="36" t="s">
        <v>118</v>
      </c>
      <c r="B88" s="33">
        <v>0</v>
      </c>
      <c r="C88" s="33">
        <v>0</v>
      </c>
    </row>
    <row r="89" spans="1:7">
      <c r="A89" s="36" t="s">
        <v>128</v>
      </c>
      <c r="B89" s="33">
        <v>0</v>
      </c>
      <c r="C89" s="33">
        <v>0</v>
      </c>
    </row>
    <row r="90" spans="1:7">
      <c r="A90" s="36" t="s">
        <v>129</v>
      </c>
      <c r="B90" s="33">
        <v>0</v>
      </c>
      <c r="C90" s="33">
        <v>0</v>
      </c>
    </row>
    <row r="91" spans="1:7">
      <c r="A91" s="36" t="s">
        <v>130</v>
      </c>
      <c r="B91" s="33">
        <v>0</v>
      </c>
      <c r="C91" s="33">
        <v>0</v>
      </c>
    </row>
    <row r="92" spans="1:7">
      <c r="A92" s="36" t="s">
        <v>117</v>
      </c>
      <c r="F92" s="33">
        <v>338769.30000000005</v>
      </c>
      <c r="G92" s="33">
        <v>0</v>
      </c>
    </row>
    <row r="93" spans="1:7">
      <c r="A93" s="36" t="s">
        <v>131</v>
      </c>
      <c r="F93" s="33">
        <v>0</v>
      </c>
      <c r="G93" s="33">
        <v>0</v>
      </c>
    </row>
    <row r="94" spans="1:7">
      <c r="A94" s="36" t="s">
        <v>119</v>
      </c>
      <c r="F94" s="33">
        <v>135779.66999999998</v>
      </c>
      <c r="G94" s="33">
        <v>0</v>
      </c>
    </row>
    <row r="95" spans="1:7">
      <c r="A95" s="36" t="s">
        <v>120</v>
      </c>
      <c r="F95" s="33">
        <v>208674.84000000003</v>
      </c>
      <c r="G95" s="33">
        <v>0</v>
      </c>
    </row>
    <row r="96" spans="1:7">
      <c r="A96" s="34" t="s">
        <v>121</v>
      </c>
      <c r="B96" s="33">
        <v>4438508.8709999993</v>
      </c>
      <c r="C96" s="33">
        <v>2378667.4548734617</v>
      </c>
      <c r="D96" s="33">
        <v>55034629.603922695</v>
      </c>
      <c r="E96" s="33">
        <v>53051506.578574002</v>
      </c>
      <c r="F96" s="33">
        <v>8347831.6886924999</v>
      </c>
      <c r="G96" s="33">
        <v>5207567.0369229028</v>
      </c>
    </row>
    <row r="97" spans="2:7">
      <c r="B97" s="32"/>
      <c r="C97" s="32"/>
      <c r="D97" s="32"/>
      <c r="E97" s="32"/>
      <c r="F97" s="32"/>
      <c r="G97" s="32"/>
    </row>
    <row r="98" spans="2:7">
      <c r="B98" s="32"/>
      <c r="C98" s="32"/>
      <c r="D98" s="32"/>
      <c r="E98" s="32"/>
      <c r="F98" s="32"/>
      <c r="G98" s="32"/>
    </row>
    <row r="99" spans="2:7">
      <c r="B99" s="32"/>
      <c r="C99" s="32"/>
      <c r="D99" s="32"/>
      <c r="E99" s="32"/>
      <c r="F99" s="32"/>
      <c r="G99" s="32"/>
    </row>
    <row r="100" spans="2:7">
      <c r="B100" s="32"/>
      <c r="C100" s="32"/>
      <c r="D100" s="32"/>
      <c r="E100" s="32"/>
      <c r="F100" s="32"/>
      <c r="G100" s="32"/>
    </row>
    <row r="101" spans="2:7">
      <c r="B101" s="32"/>
      <c r="C101" s="32"/>
      <c r="D101" s="32"/>
      <c r="E101" s="32"/>
      <c r="F101" s="32"/>
      <c r="G101" s="32"/>
    </row>
    <row r="102" spans="2:7">
      <c r="B102" s="32"/>
      <c r="C102" s="32"/>
      <c r="D102" s="32"/>
      <c r="E102" s="32"/>
      <c r="F102" s="32"/>
      <c r="G102" s="32"/>
    </row>
    <row r="103" spans="2:7">
      <c r="B103" s="32"/>
      <c r="C103" s="32"/>
      <c r="D103" s="32"/>
      <c r="E103" s="32"/>
      <c r="F103" s="32"/>
      <c r="G103" s="32"/>
    </row>
    <row r="104" spans="2:7">
      <c r="B104" s="32"/>
      <c r="C104" s="32"/>
      <c r="D104" s="32"/>
      <c r="E104" s="32"/>
      <c r="F104" s="32"/>
      <c r="G104" s="32"/>
    </row>
    <row r="105" spans="2:7">
      <c r="B105" s="32"/>
      <c r="C105" s="32"/>
      <c r="D105" s="32"/>
      <c r="E105" s="32"/>
      <c r="F105" s="32"/>
      <c r="G105" s="32"/>
    </row>
    <row r="106" spans="2:7">
      <c r="B106" s="32"/>
      <c r="C106" s="32"/>
      <c r="D106" s="32"/>
      <c r="E106" s="32"/>
      <c r="F106" s="32"/>
      <c r="G106" s="32"/>
    </row>
    <row r="107" spans="2:7">
      <c r="B107" s="32"/>
      <c r="C107" s="32"/>
      <c r="D107" s="32"/>
      <c r="E107" s="32"/>
      <c r="F107" s="32"/>
      <c r="G107" s="32"/>
    </row>
    <row r="108" spans="2:7">
      <c r="B108" s="32"/>
      <c r="C108" s="32"/>
      <c r="D108" s="32"/>
      <c r="E108" s="32"/>
      <c r="F108" s="32"/>
      <c r="G108" s="32"/>
    </row>
    <row r="109" spans="2:7">
      <c r="B109" s="32"/>
      <c r="C109" s="32"/>
      <c r="D109" s="32"/>
      <c r="E109" s="32"/>
      <c r="F109" s="32"/>
      <c r="G109" s="32"/>
    </row>
    <row r="110" spans="2:7">
      <c r="B110" s="32"/>
      <c r="C110" s="32"/>
      <c r="D110" s="32"/>
      <c r="E110" s="32"/>
      <c r="F110" s="32"/>
      <c r="G110" s="32"/>
    </row>
    <row r="111" spans="2:7">
      <c r="B111" s="32"/>
      <c r="C111" s="32"/>
      <c r="D111" s="32"/>
      <c r="E111" s="32"/>
      <c r="F111" s="32"/>
      <c r="G111" s="32"/>
    </row>
    <row r="112" spans="2:7">
      <c r="B112" s="32"/>
      <c r="C112" s="32"/>
      <c r="D112" s="32"/>
      <c r="E112" s="32"/>
      <c r="F112" s="32"/>
      <c r="G112" s="32"/>
    </row>
    <row r="113" spans="2:7">
      <c r="B113" s="32"/>
      <c r="C113" s="32"/>
      <c r="D113" s="32"/>
      <c r="E113" s="32"/>
      <c r="F113" s="32"/>
      <c r="G113" s="32"/>
    </row>
    <row r="114" spans="2:7">
      <c r="B114" s="32"/>
      <c r="C114" s="32"/>
      <c r="D114" s="32"/>
      <c r="E114" s="32"/>
      <c r="F114" s="32"/>
      <c r="G114" s="32"/>
    </row>
    <row r="115" spans="2:7">
      <c r="B115" s="32"/>
      <c r="C115" s="32"/>
      <c r="D115" s="32"/>
      <c r="E115" s="32"/>
      <c r="F115" s="32"/>
      <c r="G115" s="32"/>
    </row>
    <row r="116" spans="2:7">
      <c r="B116" s="32"/>
      <c r="C116" s="32"/>
      <c r="D116" s="32"/>
      <c r="E116" s="32"/>
      <c r="F116" s="32"/>
      <c r="G116" s="32"/>
    </row>
    <row r="117" spans="2:7">
      <c r="B117" s="32"/>
      <c r="C117" s="32"/>
      <c r="D117" s="32"/>
      <c r="E117" s="32"/>
      <c r="F117" s="32"/>
      <c r="G117" s="32"/>
    </row>
    <row r="118" spans="2:7">
      <c r="B118" s="32"/>
      <c r="C118" s="32"/>
      <c r="D118" s="32"/>
      <c r="E118" s="32"/>
      <c r="F118" s="32"/>
      <c r="G118" s="32"/>
    </row>
    <row r="119" spans="2:7">
      <c r="B119" s="32"/>
      <c r="C119" s="32"/>
      <c r="D119" s="32"/>
      <c r="E119" s="32"/>
      <c r="F119" s="32"/>
      <c r="G119" s="32"/>
    </row>
    <row r="120" spans="2:7">
      <c r="B120" s="32"/>
      <c r="C120" s="32"/>
      <c r="D120" s="32"/>
      <c r="E120" s="32"/>
      <c r="F120" s="32"/>
      <c r="G120" s="32"/>
    </row>
    <row r="121" spans="2:7">
      <c r="B121" s="32"/>
      <c r="C121" s="32"/>
      <c r="D121" s="32"/>
      <c r="E121" s="32"/>
      <c r="F121" s="32"/>
      <c r="G121" s="32"/>
    </row>
    <row r="122" spans="2:7">
      <c r="B122" s="32"/>
      <c r="C122" s="32"/>
      <c r="D122" s="32"/>
      <c r="E122" s="32"/>
      <c r="F122" s="32"/>
      <c r="G122" s="32"/>
    </row>
    <row r="123" spans="2:7">
      <c r="B123" s="32"/>
      <c r="C123" s="32"/>
      <c r="D123" s="32"/>
      <c r="E123" s="32"/>
      <c r="F123" s="32"/>
      <c r="G123" s="32"/>
    </row>
    <row r="124" spans="2:7">
      <c r="B124" s="32"/>
      <c r="C124" s="32"/>
      <c r="D124" s="32"/>
      <c r="E124" s="32"/>
      <c r="F124" s="32"/>
      <c r="G124" s="32"/>
    </row>
    <row r="125" spans="2:7">
      <c r="B125" s="32"/>
      <c r="C125" s="32"/>
      <c r="D125" s="32"/>
      <c r="E125" s="32"/>
      <c r="F125" s="32"/>
      <c r="G125" s="32"/>
    </row>
    <row r="126" spans="2:7">
      <c r="B126" s="32"/>
      <c r="C126" s="32"/>
      <c r="D126" s="32"/>
      <c r="E126" s="32"/>
      <c r="F126" s="32"/>
      <c r="G126" s="32"/>
    </row>
    <row r="127" spans="2:7">
      <c r="B127" s="32"/>
      <c r="C127" s="32"/>
      <c r="D127" s="32"/>
      <c r="E127" s="32"/>
      <c r="F127" s="32"/>
      <c r="G127" s="32"/>
    </row>
    <row r="128" spans="2:7">
      <c r="B128" s="32"/>
      <c r="C128" s="32"/>
      <c r="D128" s="32"/>
      <c r="E128" s="32"/>
      <c r="F128" s="32"/>
      <c r="G128" s="32"/>
    </row>
    <row r="129" spans="2:7">
      <c r="B129" s="32"/>
      <c r="C129" s="32"/>
      <c r="D129" s="32"/>
      <c r="E129" s="32"/>
      <c r="F129" s="32"/>
      <c r="G129" s="32"/>
    </row>
    <row r="130" spans="2:7">
      <c r="B130" s="32"/>
      <c r="C130" s="32"/>
      <c r="D130" s="32"/>
      <c r="E130" s="32"/>
      <c r="F130" s="32"/>
      <c r="G130" s="32"/>
    </row>
    <row r="131" spans="2:7">
      <c r="B131" s="32"/>
      <c r="C131" s="32"/>
      <c r="D131" s="32"/>
      <c r="E131" s="32"/>
      <c r="F131" s="32"/>
      <c r="G131" s="32"/>
    </row>
    <row r="132" spans="2:7">
      <c r="B132" s="32"/>
      <c r="C132" s="32"/>
      <c r="D132" s="32"/>
      <c r="E132" s="32"/>
      <c r="F132" s="32"/>
      <c r="G132" s="32"/>
    </row>
    <row r="133" spans="2:7">
      <c r="B133" s="32"/>
      <c r="C133" s="32"/>
      <c r="D133" s="32"/>
      <c r="E133" s="32"/>
      <c r="F133" s="32"/>
      <c r="G133" s="32"/>
    </row>
    <row r="134" spans="2:7">
      <c r="B134" s="32"/>
      <c r="C134" s="32"/>
      <c r="D134" s="32"/>
      <c r="E134" s="32"/>
      <c r="F134" s="32"/>
      <c r="G134" s="32"/>
    </row>
    <row r="135" spans="2:7">
      <c r="B135" s="32"/>
      <c r="C135" s="32"/>
      <c r="D135" s="32"/>
      <c r="E135" s="32"/>
      <c r="F135" s="32"/>
      <c r="G135" s="32"/>
    </row>
    <row r="136" spans="2:7">
      <c r="B136" s="32"/>
      <c r="C136" s="32"/>
      <c r="D136" s="32"/>
      <c r="E136" s="32"/>
      <c r="F136" s="32"/>
      <c r="G136" s="32"/>
    </row>
    <row r="137" spans="2:7">
      <c r="B137" s="32"/>
      <c r="C137" s="32"/>
      <c r="D137" s="32"/>
      <c r="E137" s="32"/>
      <c r="F137" s="32"/>
      <c r="G137" s="32"/>
    </row>
    <row r="138" spans="2:7">
      <c r="B138" s="32"/>
      <c r="C138" s="32"/>
      <c r="D138" s="32"/>
      <c r="E138" s="32"/>
      <c r="F138" s="32"/>
      <c r="G138" s="32"/>
    </row>
    <row r="139" spans="2:7">
      <c r="B139" s="32"/>
      <c r="C139" s="32"/>
      <c r="D139" s="32"/>
      <c r="E139" s="32"/>
      <c r="F139" s="32"/>
      <c r="G139" s="32"/>
    </row>
    <row r="140" spans="2:7">
      <c r="B140" s="32"/>
      <c r="C140" s="32"/>
      <c r="D140" s="32"/>
      <c r="E140" s="32"/>
      <c r="F140" s="32"/>
      <c r="G140" s="32"/>
    </row>
    <row r="141" spans="2:7">
      <c r="B141" s="32"/>
      <c r="C141" s="32"/>
      <c r="D141" s="32"/>
      <c r="E141" s="32"/>
      <c r="F141" s="32"/>
      <c r="G141" s="32"/>
    </row>
    <row r="142" spans="2:7">
      <c r="B142" s="32"/>
      <c r="C142" s="32"/>
      <c r="D142" s="32"/>
      <c r="E142" s="32"/>
      <c r="F142" s="32"/>
      <c r="G142" s="32"/>
    </row>
    <row r="143" spans="2:7">
      <c r="B143" s="32"/>
      <c r="C143" s="32"/>
      <c r="D143" s="32"/>
      <c r="E143" s="32"/>
      <c r="F143" s="32"/>
      <c r="G143" s="32"/>
    </row>
    <row r="144" spans="2:7">
      <c r="B144" s="32"/>
      <c r="C144" s="32"/>
      <c r="D144" s="32"/>
      <c r="E144" s="32"/>
      <c r="F144" s="32"/>
      <c r="G144" s="32"/>
    </row>
    <row r="145" spans="2:7">
      <c r="B145" s="32"/>
      <c r="C145" s="32"/>
      <c r="D145" s="32"/>
      <c r="E145" s="32"/>
      <c r="F145" s="32"/>
      <c r="G145" s="32"/>
    </row>
    <row r="146" spans="2:7">
      <c r="B146" s="32"/>
      <c r="C146" s="32"/>
      <c r="D146" s="32"/>
      <c r="E146" s="32"/>
      <c r="F146" s="32"/>
      <c r="G146" s="32"/>
    </row>
    <row r="147" spans="2:7">
      <c r="B147" s="32"/>
      <c r="C147" s="32"/>
      <c r="D147" s="32"/>
      <c r="E147" s="32"/>
      <c r="F147" s="32"/>
      <c r="G147" s="32"/>
    </row>
    <row r="148" spans="2:7">
      <c r="B148" s="32"/>
      <c r="C148" s="32"/>
      <c r="D148" s="32"/>
      <c r="E148" s="32"/>
      <c r="F148" s="32"/>
      <c r="G148" s="32"/>
    </row>
    <row r="149" spans="2:7">
      <c r="B149" s="32"/>
      <c r="C149" s="32"/>
      <c r="D149" s="32"/>
      <c r="E149" s="32"/>
      <c r="F149" s="32"/>
      <c r="G149" s="32"/>
    </row>
    <row r="150" spans="2:7">
      <c r="B150" s="32"/>
      <c r="C150" s="32"/>
      <c r="D150" s="32"/>
      <c r="E150" s="32"/>
      <c r="F150" s="32"/>
      <c r="G150" s="32"/>
    </row>
    <row r="151" spans="2:7">
      <c r="B151" s="32"/>
      <c r="C151" s="32"/>
      <c r="D151" s="32"/>
      <c r="E151" s="32"/>
      <c r="F151" s="32"/>
      <c r="G151" s="32"/>
    </row>
    <row r="152" spans="2:7">
      <c r="B152" s="32"/>
      <c r="C152" s="32"/>
      <c r="D152" s="32"/>
      <c r="E152" s="32"/>
      <c r="F152" s="32"/>
      <c r="G152" s="32"/>
    </row>
    <row r="153" spans="2:7">
      <c r="B153" s="32"/>
      <c r="C153" s="32"/>
      <c r="D153" s="32"/>
      <c r="E153" s="32"/>
      <c r="F153" s="32"/>
      <c r="G153" s="32"/>
    </row>
    <row r="154" spans="2:7">
      <c r="B154" s="32"/>
      <c r="C154" s="32"/>
      <c r="D154" s="32"/>
      <c r="E154" s="32"/>
      <c r="F154" s="32"/>
      <c r="G154" s="32"/>
    </row>
    <row r="155" spans="2:7">
      <c r="B155" s="32"/>
      <c r="C155" s="32"/>
      <c r="D155" s="32"/>
      <c r="E155" s="32"/>
      <c r="F155" s="32"/>
      <c r="G155" s="32"/>
    </row>
    <row r="156" spans="2:7">
      <c r="B156" s="32"/>
      <c r="C156" s="32"/>
      <c r="D156" s="32"/>
      <c r="E156" s="32"/>
      <c r="F156" s="32"/>
      <c r="G156" s="3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3FCE6-3998-4E1F-97E9-D739CE3F4B87}">
  <sheetPr codeName="Sheet3"/>
  <dimension ref="A3:I99"/>
  <sheetViews>
    <sheetView topLeftCell="A40" workbookViewId="0">
      <selection activeCell="J46" sqref="J46"/>
    </sheetView>
  </sheetViews>
  <sheetFormatPr defaultRowHeight="12.5"/>
  <cols>
    <col min="1" max="1" width="21.08984375" style="39" bestFit="1" customWidth="1"/>
    <col min="2" max="2" width="15.90625" style="40" bestFit="1" customWidth="1"/>
    <col min="3" max="3" width="12.08984375" style="40" bestFit="1" customWidth="1"/>
    <col min="4" max="4" width="14.54296875" style="40" bestFit="1" customWidth="1"/>
    <col min="5" max="5" width="12.08984375" style="40" bestFit="1" customWidth="1"/>
    <col min="6" max="7" width="14.54296875" style="40" bestFit="1" customWidth="1"/>
    <col min="8" max="8" width="13.7265625" style="40" customWidth="1"/>
    <col min="9" max="9" width="13.08984375" style="40" customWidth="1"/>
    <col min="10" max="16384" width="8.7265625" style="39"/>
  </cols>
  <sheetData>
    <row r="3" spans="1:9">
      <c r="B3" s="40" t="s">
        <v>35</v>
      </c>
      <c r="H3" s="39"/>
      <c r="I3" s="39"/>
    </row>
    <row r="4" spans="1:9">
      <c r="B4" s="40" t="s">
        <v>122</v>
      </c>
      <c r="D4" s="40" t="s">
        <v>123</v>
      </c>
      <c r="F4" s="40" t="s">
        <v>124</v>
      </c>
      <c r="H4" s="39"/>
      <c r="I4" s="39"/>
    </row>
    <row r="5" spans="1:9" ht="25">
      <c r="A5" s="39" t="s">
        <v>36</v>
      </c>
      <c r="B5" s="41" t="s">
        <v>132</v>
      </c>
      <c r="C5" s="41" t="s">
        <v>133</v>
      </c>
      <c r="D5" s="41" t="s">
        <v>132</v>
      </c>
      <c r="E5" s="41" t="s">
        <v>133</v>
      </c>
      <c r="F5" s="41" t="s">
        <v>132</v>
      </c>
      <c r="G5" s="41" t="s">
        <v>133</v>
      </c>
      <c r="H5" s="39"/>
      <c r="I5" s="39"/>
    </row>
    <row r="6" spans="1:9">
      <c r="A6" s="42" t="s">
        <v>134</v>
      </c>
      <c r="F6" s="40">
        <v>61211.434737606127</v>
      </c>
      <c r="G6" s="40">
        <v>0</v>
      </c>
      <c r="H6" s="39"/>
      <c r="I6" s="39"/>
    </row>
    <row r="7" spans="1:9">
      <c r="A7" s="43" t="s">
        <v>134</v>
      </c>
      <c r="F7" s="40">
        <v>61211.434737606127</v>
      </c>
      <c r="G7" s="40">
        <v>0</v>
      </c>
      <c r="H7" s="39"/>
      <c r="I7" s="39"/>
    </row>
    <row r="8" spans="1:9">
      <c r="A8" s="44" t="s">
        <v>134</v>
      </c>
      <c r="F8" s="40">
        <v>61211.434737606127</v>
      </c>
      <c r="G8" s="40">
        <v>0</v>
      </c>
      <c r="H8" s="39"/>
      <c r="I8" s="39"/>
    </row>
    <row r="9" spans="1:9">
      <c r="A9" s="42" t="s">
        <v>37</v>
      </c>
      <c r="B9" s="40">
        <v>0</v>
      </c>
      <c r="C9" s="40">
        <v>717850.84899999993</v>
      </c>
      <c r="D9" s="40">
        <v>46713415.153727069</v>
      </c>
      <c r="E9" s="40">
        <v>56759878.410476796</v>
      </c>
      <c r="F9" s="40">
        <v>1133325.9950184301</v>
      </c>
      <c r="G9" s="40">
        <v>3588473.5246319999</v>
      </c>
      <c r="H9" s="39"/>
      <c r="I9" s="39"/>
    </row>
    <row r="10" spans="1:9">
      <c r="A10" s="43" t="s">
        <v>38</v>
      </c>
      <c r="D10" s="40">
        <v>8873384.9662253708</v>
      </c>
      <c r="E10" s="40">
        <v>4290682.5371000003</v>
      </c>
      <c r="F10" s="40">
        <v>58898.051196518514</v>
      </c>
      <c r="G10" s="40">
        <v>176978.535</v>
      </c>
      <c r="H10" s="39"/>
      <c r="I10" s="39"/>
    </row>
    <row r="11" spans="1:9">
      <c r="A11" s="44" t="s">
        <v>39</v>
      </c>
      <c r="F11" s="40">
        <v>54422.277651174372</v>
      </c>
      <c r="G11" s="40">
        <v>175116.024</v>
      </c>
      <c r="H11" s="40">
        <f>F11-G11</f>
        <v>-120693.74634882563</v>
      </c>
      <c r="I11" s="40">
        <f>D11-E11</f>
        <v>0</v>
      </c>
    </row>
    <row r="12" spans="1:9">
      <c r="A12" s="44" t="s">
        <v>40</v>
      </c>
      <c r="D12" s="40">
        <v>94458.629340007697</v>
      </c>
      <c r="E12" s="40">
        <v>144866.53710000002</v>
      </c>
      <c r="H12" s="40">
        <f t="shared" ref="H12:H39" si="0">F12-G12</f>
        <v>0</v>
      </c>
      <c r="I12" s="40">
        <f t="shared" ref="I12:I39" si="1">D12-E12</f>
        <v>-50407.907759992318</v>
      </c>
    </row>
    <row r="13" spans="1:9">
      <c r="A13" s="44" t="s">
        <v>41</v>
      </c>
      <c r="F13" s="40">
        <v>4475.7735453441401</v>
      </c>
      <c r="G13" s="40">
        <v>1862.511</v>
      </c>
      <c r="H13" s="40">
        <f t="shared" si="0"/>
        <v>2613.2625453441401</v>
      </c>
      <c r="I13" s="40">
        <f t="shared" si="1"/>
        <v>0</v>
      </c>
    </row>
    <row r="14" spans="1:9">
      <c r="A14" s="44" t="s">
        <v>42</v>
      </c>
      <c r="D14" s="40">
        <v>8778926.3368853629</v>
      </c>
      <c r="E14" s="40">
        <v>4145816</v>
      </c>
      <c r="H14" s="40">
        <f t="shared" si="0"/>
        <v>0</v>
      </c>
      <c r="I14" s="40">
        <f t="shared" si="1"/>
        <v>4633110.3368853629</v>
      </c>
    </row>
    <row r="15" spans="1:9">
      <c r="A15" s="43" t="s">
        <v>43</v>
      </c>
      <c r="B15" s="40">
        <v>0</v>
      </c>
      <c r="C15" s="40">
        <v>629334.47199999995</v>
      </c>
      <c r="D15" s="40">
        <v>28528724.841328349</v>
      </c>
      <c r="E15" s="40">
        <v>46789224.640099995</v>
      </c>
      <c r="F15" s="40">
        <v>649479.96371706785</v>
      </c>
      <c r="G15" s="40">
        <v>2165441.0841999995</v>
      </c>
      <c r="H15" s="40">
        <f t="shared" si="0"/>
        <v>-1515961.1204829316</v>
      </c>
      <c r="I15" s="40">
        <f t="shared" si="1"/>
        <v>-18260499.798771646</v>
      </c>
    </row>
    <row r="16" spans="1:9">
      <c r="A16" s="44" t="s">
        <v>44</v>
      </c>
      <c r="F16" s="40">
        <v>10005.865496940009</v>
      </c>
      <c r="G16" s="40">
        <v>138201.62700000001</v>
      </c>
      <c r="H16" s="40">
        <f t="shared" si="0"/>
        <v>-128195.76150306</v>
      </c>
      <c r="I16" s="40">
        <f t="shared" si="1"/>
        <v>0</v>
      </c>
    </row>
    <row r="17" spans="1:9">
      <c r="A17" s="44" t="s">
        <v>45</v>
      </c>
      <c r="B17" s="40">
        <v>0</v>
      </c>
      <c r="C17" s="40">
        <v>40346.871999999996</v>
      </c>
      <c r="H17" s="40">
        <f t="shared" si="0"/>
        <v>0</v>
      </c>
      <c r="I17" s="40">
        <f t="shared" si="1"/>
        <v>0</v>
      </c>
    </row>
    <row r="18" spans="1:9">
      <c r="A18" s="44" t="s">
        <v>46</v>
      </c>
      <c r="F18" s="40">
        <v>0</v>
      </c>
      <c r="G18" s="40">
        <v>58563.030000000006</v>
      </c>
      <c r="H18" s="40">
        <f t="shared" si="0"/>
        <v>-58563.030000000006</v>
      </c>
      <c r="I18" s="40">
        <f t="shared" si="1"/>
        <v>0</v>
      </c>
    </row>
    <row r="19" spans="1:9">
      <c r="A19" s="44" t="s">
        <v>47</v>
      </c>
      <c r="D19" s="40">
        <v>0</v>
      </c>
      <c r="E19" s="40">
        <v>87692.800000000003</v>
      </c>
      <c r="H19" s="40">
        <f t="shared" si="0"/>
        <v>0</v>
      </c>
      <c r="I19" s="40">
        <f t="shared" si="1"/>
        <v>-87692.800000000003</v>
      </c>
    </row>
    <row r="20" spans="1:9">
      <c r="A20" s="44" t="s">
        <v>48</v>
      </c>
      <c r="B20" s="40">
        <v>0</v>
      </c>
      <c r="C20" s="40">
        <v>588987.6</v>
      </c>
      <c r="H20" s="40">
        <f t="shared" si="0"/>
        <v>0</v>
      </c>
      <c r="I20" s="40">
        <f t="shared" si="1"/>
        <v>0</v>
      </c>
    </row>
    <row r="21" spans="1:9">
      <c r="A21" s="44" t="s">
        <v>49</v>
      </c>
      <c r="F21" s="40">
        <v>626954.67183217802</v>
      </c>
      <c r="G21" s="40">
        <v>1776405.4681999998</v>
      </c>
      <c r="H21" s="40">
        <f t="shared" si="0"/>
        <v>-1149450.7963678217</v>
      </c>
      <c r="I21" s="40">
        <f t="shared" si="1"/>
        <v>0</v>
      </c>
    </row>
    <row r="22" spans="1:9">
      <c r="A22" s="44" t="s">
        <v>50</v>
      </c>
      <c r="D22" s="40">
        <v>28528724.841328349</v>
      </c>
      <c r="E22" s="40">
        <v>46672543.740099996</v>
      </c>
      <c r="H22" s="40">
        <f t="shared" si="0"/>
        <v>0</v>
      </c>
      <c r="I22" s="40">
        <f t="shared" si="1"/>
        <v>-18143818.898771647</v>
      </c>
    </row>
    <row r="23" spans="1:9">
      <c r="A23" s="44" t="s">
        <v>51</v>
      </c>
      <c r="F23" s="40">
        <v>12519.426387949799</v>
      </c>
      <c r="G23" s="40">
        <v>29271.13</v>
      </c>
      <c r="H23" s="40">
        <f t="shared" si="0"/>
        <v>-16751.703612050202</v>
      </c>
      <c r="I23" s="40">
        <f t="shared" si="1"/>
        <v>0</v>
      </c>
    </row>
    <row r="24" spans="1:9">
      <c r="A24" s="44" t="s">
        <v>52</v>
      </c>
      <c r="D24" s="40">
        <v>0</v>
      </c>
      <c r="E24" s="40">
        <v>28988.100000000002</v>
      </c>
      <c r="H24" s="40">
        <f t="shared" si="0"/>
        <v>0</v>
      </c>
      <c r="I24" s="40">
        <f t="shared" si="1"/>
        <v>-28988.100000000002</v>
      </c>
    </row>
    <row r="25" spans="1:9">
      <c r="A25" s="44" t="s">
        <v>53</v>
      </c>
      <c r="F25" s="40">
        <v>0</v>
      </c>
      <c r="G25" s="40">
        <v>162999.829</v>
      </c>
      <c r="H25" s="40">
        <f t="shared" si="0"/>
        <v>-162999.829</v>
      </c>
      <c r="I25" s="40">
        <f t="shared" si="1"/>
        <v>0</v>
      </c>
    </row>
    <row r="26" spans="1:9">
      <c r="A26" s="44" t="s">
        <v>54</v>
      </c>
      <c r="B26" s="40">
        <v>0</v>
      </c>
      <c r="C26" s="40">
        <v>0</v>
      </c>
      <c r="H26" s="40">
        <f t="shared" si="0"/>
        <v>0</v>
      </c>
      <c r="I26" s="40">
        <f t="shared" si="1"/>
        <v>0</v>
      </c>
    </row>
    <row r="27" spans="1:9">
      <c r="A27" s="43" t="s">
        <v>55</v>
      </c>
      <c r="B27" s="40">
        <v>0</v>
      </c>
      <c r="C27" s="40">
        <v>88516.377000000008</v>
      </c>
      <c r="F27" s="40">
        <v>167067.95950173706</v>
      </c>
      <c r="G27" s="40">
        <v>322309.48</v>
      </c>
      <c r="H27" s="40">
        <f t="shared" si="0"/>
        <v>-155241.52049826292</v>
      </c>
      <c r="I27" s="40">
        <f t="shared" si="1"/>
        <v>0</v>
      </c>
    </row>
    <row r="28" spans="1:9">
      <c r="A28" s="44" t="s">
        <v>56</v>
      </c>
      <c r="F28" s="40">
        <v>61105.202972271851</v>
      </c>
      <c r="G28" s="40">
        <v>205247.27999999997</v>
      </c>
      <c r="H28" s="40">
        <f t="shared" si="0"/>
        <v>-144142.07702772811</v>
      </c>
      <c r="I28" s="40">
        <f t="shared" si="1"/>
        <v>0</v>
      </c>
    </row>
    <row r="29" spans="1:9">
      <c r="A29" s="44" t="s">
        <v>57</v>
      </c>
      <c r="B29" s="40">
        <v>0</v>
      </c>
      <c r="C29" s="40">
        <v>68195.66</v>
      </c>
      <c r="H29" s="40">
        <f t="shared" si="0"/>
        <v>0</v>
      </c>
      <c r="I29" s="40">
        <f t="shared" si="1"/>
        <v>0</v>
      </c>
    </row>
    <row r="30" spans="1:9">
      <c r="A30" s="44" t="s">
        <v>58</v>
      </c>
      <c r="F30" s="40">
        <v>105962.75652946522</v>
      </c>
      <c r="G30" s="40">
        <v>117062.20000000001</v>
      </c>
      <c r="H30" s="40">
        <f t="shared" si="0"/>
        <v>-11099.443470534796</v>
      </c>
      <c r="I30" s="40">
        <f t="shared" si="1"/>
        <v>0</v>
      </c>
    </row>
    <row r="31" spans="1:9">
      <c r="A31" s="44" t="s">
        <v>59</v>
      </c>
      <c r="B31" s="40">
        <v>0</v>
      </c>
      <c r="C31" s="40">
        <v>20320.716999999997</v>
      </c>
      <c r="H31" s="40">
        <f t="shared" si="0"/>
        <v>0</v>
      </c>
      <c r="I31" s="40">
        <f t="shared" si="1"/>
        <v>0</v>
      </c>
    </row>
    <row r="32" spans="1:9">
      <c r="A32" s="43" t="s">
        <v>60</v>
      </c>
      <c r="D32" s="40">
        <v>9311305.3461733498</v>
      </c>
      <c r="E32" s="40">
        <v>5497777.8629999999</v>
      </c>
      <c r="F32" s="40">
        <v>257880.02060310668</v>
      </c>
      <c r="G32" s="40">
        <v>248113.70799999993</v>
      </c>
      <c r="H32" s="40">
        <f t="shared" si="0"/>
        <v>9766.3126031067513</v>
      </c>
      <c r="I32" s="40">
        <f t="shared" si="1"/>
        <v>3813527.4831733499</v>
      </c>
    </row>
    <row r="33" spans="1:9">
      <c r="A33" s="44" t="s">
        <v>61</v>
      </c>
      <c r="F33" s="40">
        <v>59857.18065395896</v>
      </c>
      <c r="G33" s="40">
        <v>133594.43799999999</v>
      </c>
      <c r="H33" s="40">
        <f t="shared" si="0"/>
        <v>-73737.257346041035</v>
      </c>
      <c r="I33" s="40">
        <f t="shared" si="1"/>
        <v>0</v>
      </c>
    </row>
    <row r="34" spans="1:9">
      <c r="A34" s="44" t="s">
        <v>62</v>
      </c>
      <c r="D34" s="40">
        <v>0</v>
      </c>
      <c r="E34" s="40">
        <v>120920.86299999998</v>
      </c>
      <c r="H34" s="40">
        <f t="shared" si="0"/>
        <v>0</v>
      </c>
      <c r="I34" s="40">
        <f t="shared" si="1"/>
        <v>-120920.86299999998</v>
      </c>
    </row>
    <row r="35" spans="1:9">
      <c r="A35" s="44" t="s">
        <v>63</v>
      </c>
      <c r="F35" s="40">
        <v>198022.83994914772</v>
      </c>
      <c r="G35" s="40">
        <v>114519.26999999995</v>
      </c>
      <c r="H35" s="40">
        <f t="shared" si="0"/>
        <v>83503.569949147772</v>
      </c>
      <c r="I35" s="40">
        <f t="shared" si="1"/>
        <v>0</v>
      </c>
    </row>
    <row r="36" spans="1:9">
      <c r="A36" s="44" t="s">
        <v>64</v>
      </c>
      <c r="D36" s="40">
        <v>9311305.3461733498</v>
      </c>
      <c r="E36" s="40">
        <v>5376857</v>
      </c>
      <c r="H36" s="40">
        <f t="shared" si="0"/>
        <v>0</v>
      </c>
      <c r="I36" s="40">
        <f t="shared" si="1"/>
        <v>3934448.3461733498</v>
      </c>
    </row>
    <row r="37" spans="1:9">
      <c r="A37" s="43" t="s">
        <v>65</v>
      </c>
      <c r="D37" s="40">
        <v>0</v>
      </c>
      <c r="E37" s="40">
        <v>182193.37027680004</v>
      </c>
      <c r="F37" s="40">
        <v>0</v>
      </c>
      <c r="G37" s="40">
        <v>675630.71743200009</v>
      </c>
      <c r="H37" s="40">
        <f t="shared" si="0"/>
        <v>-675630.71743200009</v>
      </c>
      <c r="I37" s="40">
        <f t="shared" si="1"/>
        <v>-182193.37027680004</v>
      </c>
    </row>
    <row r="38" spans="1:9">
      <c r="A38" s="44" t="s">
        <v>66</v>
      </c>
      <c r="F38" s="40">
        <v>0</v>
      </c>
      <c r="G38" s="40">
        <v>675630.71743200009</v>
      </c>
      <c r="H38" s="40">
        <f t="shared" si="0"/>
        <v>-675630.71743200009</v>
      </c>
      <c r="I38" s="40">
        <f t="shared" si="1"/>
        <v>0</v>
      </c>
    </row>
    <row r="39" spans="1:9">
      <c r="A39" s="44" t="s">
        <v>67</v>
      </c>
      <c r="D39" s="40">
        <v>0</v>
      </c>
      <c r="E39" s="40">
        <v>182193.37027680004</v>
      </c>
      <c r="H39" s="40">
        <f t="shared" si="0"/>
        <v>0</v>
      </c>
      <c r="I39" s="40">
        <f t="shared" si="1"/>
        <v>-182193.37027680004</v>
      </c>
    </row>
    <row r="40" spans="1:9">
      <c r="A40" s="42" t="s">
        <v>68</v>
      </c>
      <c r="B40" s="40">
        <v>2454916.4045611541</v>
      </c>
      <c r="C40" s="40">
        <v>3409536.2090000003</v>
      </c>
      <c r="F40" s="40">
        <v>1157983.6502800288</v>
      </c>
      <c r="G40" s="40">
        <v>1799334.2826188002</v>
      </c>
      <c r="H40" s="39"/>
      <c r="I40" s="39"/>
    </row>
    <row r="41" spans="1:9">
      <c r="A41" s="43" t="s">
        <v>69</v>
      </c>
      <c r="B41" s="40">
        <v>597487.02071904088</v>
      </c>
      <c r="C41" s="40">
        <v>590544.54400000011</v>
      </c>
      <c r="F41" s="40">
        <v>541105.886226309</v>
      </c>
      <c r="G41" s="40">
        <v>839899.11999999988</v>
      </c>
      <c r="H41" s="39"/>
      <c r="I41" s="39"/>
    </row>
    <row r="42" spans="1:9">
      <c r="A42" s="44" t="s">
        <v>70</v>
      </c>
      <c r="F42" s="40">
        <v>86443.338971100602</v>
      </c>
      <c r="G42" s="40">
        <v>149408.65400000001</v>
      </c>
      <c r="H42" s="40">
        <f>F42-G42</f>
        <v>-62965.315028899407</v>
      </c>
      <c r="I42" s="40">
        <f>B42-C42</f>
        <v>0</v>
      </c>
    </row>
    <row r="43" spans="1:9">
      <c r="A43" s="44" t="s">
        <v>71</v>
      </c>
      <c r="B43" s="40">
        <v>25296.926184213156</v>
      </c>
      <c r="C43" s="40">
        <v>103784.807</v>
      </c>
      <c r="H43" s="40">
        <f t="shared" ref="H43:H73" si="2">F43-G43</f>
        <v>0</v>
      </c>
      <c r="I43" s="40">
        <f t="shared" ref="I43:I73" si="3">B43-C43</f>
        <v>-78487.880815786848</v>
      </c>
    </row>
    <row r="44" spans="1:9">
      <c r="A44" s="44" t="s">
        <v>72</v>
      </c>
      <c r="F44" s="40">
        <v>339931.80432820966</v>
      </c>
      <c r="G44" s="40">
        <v>470774.36999999994</v>
      </c>
      <c r="H44" s="40">
        <f t="shared" si="2"/>
        <v>-130842.56567179027</v>
      </c>
      <c r="I44" s="40">
        <f t="shared" si="3"/>
        <v>0</v>
      </c>
    </row>
    <row r="45" spans="1:9">
      <c r="A45" s="44" t="s">
        <v>73</v>
      </c>
      <c r="B45" s="40">
        <v>204983.15356386045</v>
      </c>
      <c r="C45" s="40">
        <v>300403.17500000005</v>
      </c>
      <c r="H45" s="40">
        <f t="shared" si="2"/>
        <v>0</v>
      </c>
      <c r="I45" s="40">
        <f t="shared" si="3"/>
        <v>-95420.021436139592</v>
      </c>
    </row>
    <row r="46" spans="1:9">
      <c r="A46" s="44" t="s">
        <v>74</v>
      </c>
      <c r="B46" s="45">
        <v>120134.687945482</v>
      </c>
      <c r="C46" s="45">
        <v>0</v>
      </c>
      <c r="H46" s="40">
        <f t="shared" si="2"/>
        <v>0</v>
      </c>
      <c r="I46" s="46">
        <f t="shared" si="3"/>
        <v>120134.687945482</v>
      </c>
    </row>
    <row r="47" spans="1:9">
      <c r="A47" s="44" t="s">
        <v>75</v>
      </c>
      <c r="F47" s="40">
        <v>83769.41469394938</v>
      </c>
      <c r="G47" s="40">
        <v>136562.62599999999</v>
      </c>
      <c r="H47" s="40">
        <f t="shared" si="2"/>
        <v>-52793.211306050609</v>
      </c>
      <c r="I47" s="40">
        <f t="shared" si="3"/>
        <v>0</v>
      </c>
    </row>
    <row r="48" spans="1:9">
      <c r="A48" s="44" t="s">
        <v>76</v>
      </c>
      <c r="B48" s="40">
        <v>142150.28862875927</v>
      </c>
      <c r="C48" s="40">
        <v>0</v>
      </c>
      <c r="H48" s="40">
        <f t="shared" si="2"/>
        <v>0</v>
      </c>
      <c r="I48" s="40">
        <f t="shared" si="3"/>
        <v>142150.28862875927</v>
      </c>
    </row>
    <row r="49" spans="1:9">
      <c r="A49" s="44" t="s">
        <v>77</v>
      </c>
      <c r="B49" s="40">
        <v>104921.96439672601</v>
      </c>
      <c r="C49" s="40">
        <v>153840.6</v>
      </c>
      <c r="H49" s="40">
        <f t="shared" si="2"/>
        <v>0</v>
      </c>
      <c r="I49" s="40">
        <f t="shared" si="3"/>
        <v>-48918.635603274</v>
      </c>
    </row>
    <row r="50" spans="1:9">
      <c r="A50" s="44" t="s">
        <v>78</v>
      </c>
      <c r="F50" s="40">
        <v>0</v>
      </c>
      <c r="G50" s="40">
        <v>34548.879999999997</v>
      </c>
      <c r="H50" s="40">
        <f t="shared" si="2"/>
        <v>-34548.879999999997</v>
      </c>
      <c r="I50" s="40">
        <f t="shared" si="3"/>
        <v>0</v>
      </c>
    </row>
    <row r="51" spans="1:9">
      <c r="A51" s="44" t="s">
        <v>79</v>
      </c>
      <c r="B51" s="40">
        <v>0</v>
      </c>
      <c r="C51" s="40">
        <v>20501.354000000003</v>
      </c>
      <c r="H51" s="40">
        <f t="shared" si="2"/>
        <v>0</v>
      </c>
      <c r="I51" s="40">
        <f t="shared" si="3"/>
        <v>-20501.354000000003</v>
      </c>
    </row>
    <row r="52" spans="1:9">
      <c r="A52" s="44" t="s">
        <v>81</v>
      </c>
      <c r="F52" s="40">
        <v>30961.328233049331</v>
      </c>
      <c r="G52" s="40">
        <v>48604.59</v>
      </c>
      <c r="H52" s="40">
        <f t="shared" si="2"/>
        <v>-17643.261766950665</v>
      </c>
      <c r="I52" s="40">
        <f t="shared" si="3"/>
        <v>0</v>
      </c>
    </row>
    <row r="53" spans="1:9">
      <c r="A53" s="44" t="s">
        <v>82</v>
      </c>
      <c r="B53" s="40">
        <v>0</v>
      </c>
      <c r="C53" s="40">
        <v>12014.608000000002</v>
      </c>
      <c r="H53" s="40">
        <f t="shared" si="2"/>
        <v>0</v>
      </c>
      <c r="I53" s="40">
        <f t="shared" si="3"/>
        <v>-12014.608000000002</v>
      </c>
    </row>
    <row r="54" spans="1:9">
      <c r="A54" s="43" t="s">
        <v>83</v>
      </c>
      <c r="B54" s="40">
        <v>1857429.383842113</v>
      </c>
      <c r="C54" s="40">
        <v>2658876.9440000001</v>
      </c>
      <c r="F54" s="40">
        <v>505185.93441819254</v>
      </c>
      <c r="G54" s="40">
        <v>748239.62200000009</v>
      </c>
      <c r="H54" s="40">
        <f t="shared" si="2"/>
        <v>-243053.68758180755</v>
      </c>
      <c r="I54" s="40">
        <f t="shared" si="3"/>
        <v>-801447.56015788717</v>
      </c>
    </row>
    <row r="55" spans="1:9">
      <c r="A55" s="44" t="s">
        <v>84</v>
      </c>
      <c r="F55" s="40">
        <v>246615.06801213842</v>
      </c>
      <c r="G55" s="40">
        <v>219505.35800000004</v>
      </c>
      <c r="H55" s="40">
        <f t="shared" si="2"/>
        <v>27109.710012138385</v>
      </c>
      <c r="I55" s="40">
        <f t="shared" si="3"/>
        <v>0</v>
      </c>
    </row>
    <row r="56" spans="1:9">
      <c r="A56" s="44" t="s">
        <v>85</v>
      </c>
      <c r="B56" s="40">
        <v>13369.410015902231</v>
      </c>
      <c r="C56" s="40">
        <v>75720.010999999999</v>
      </c>
      <c r="H56" s="40">
        <f t="shared" si="2"/>
        <v>0</v>
      </c>
      <c r="I56" s="40">
        <f t="shared" si="3"/>
        <v>-62350.600984097764</v>
      </c>
    </row>
    <row r="57" spans="1:9">
      <c r="A57" s="44" t="s">
        <v>86</v>
      </c>
      <c r="F57" s="40">
        <v>0</v>
      </c>
      <c r="G57" s="40">
        <v>67667.11</v>
      </c>
      <c r="H57" s="40">
        <f t="shared" si="2"/>
        <v>-67667.11</v>
      </c>
      <c r="I57" s="40">
        <f t="shared" si="3"/>
        <v>0</v>
      </c>
    </row>
    <row r="58" spans="1:9">
      <c r="A58" s="44" t="s">
        <v>87</v>
      </c>
      <c r="B58" s="40">
        <v>0</v>
      </c>
      <c r="C58" s="40">
        <v>12647.287</v>
      </c>
      <c r="H58" s="40">
        <f t="shared" si="2"/>
        <v>0</v>
      </c>
      <c r="I58" s="40">
        <f t="shared" si="3"/>
        <v>-12647.287</v>
      </c>
    </row>
    <row r="59" spans="1:9">
      <c r="A59" s="44" t="s">
        <v>88</v>
      </c>
      <c r="F59" s="40">
        <v>0</v>
      </c>
      <c r="G59" s="40">
        <v>140151.12400000001</v>
      </c>
      <c r="H59" s="40">
        <f t="shared" si="2"/>
        <v>-140151.12400000001</v>
      </c>
      <c r="I59" s="40">
        <f t="shared" si="3"/>
        <v>0</v>
      </c>
    </row>
    <row r="60" spans="1:9">
      <c r="A60" s="44" t="s">
        <v>89</v>
      </c>
      <c r="B60" s="40">
        <v>0</v>
      </c>
      <c r="C60" s="40">
        <v>48659.025999999991</v>
      </c>
      <c r="H60" s="40">
        <f t="shared" si="2"/>
        <v>0</v>
      </c>
      <c r="I60" s="40">
        <f t="shared" si="3"/>
        <v>-48659.025999999991</v>
      </c>
    </row>
    <row r="61" spans="1:9">
      <c r="A61" s="44" t="s">
        <v>90</v>
      </c>
      <c r="F61" s="40">
        <v>16239.16351971171</v>
      </c>
      <c r="G61" s="40">
        <v>33263</v>
      </c>
      <c r="H61" s="40">
        <f t="shared" si="2"/>
        <v>-17023.83648028829</v>
      </c>
      <c r="I61" s="40">
        <f t="shared" si="3"/>
        <v>0</v>
      </c>
    </row>
    <row r="62" spans="1:9">
      <c r="A62" s="44" t="s">
        <v>91</v>
      </c>
      <c r="B62" s="40">
        <v>0</v>
      </c>
      <c r="C62" s="40">
        <v>28015.319999999996</v>
      </c>
      <c r="H62" s="40">
        <f t="shared" si="2"/>
        <v>0</v>
      </c>
      <c r="I62" s="40">
        <f t="shared" si="3"/>
        <v>-28015.319999999996</v>
      </c>
    </row>
    <row r="63" spans="1:9">
      <c r="A63" s="44" t="s">
        <v>92</v>
      </c>
      <c r="F63" s="40">
        <v>13987.034779202841</v>
      </c>
      <c r="G63" s="40">
        <v>41149.4</v>
      </c>
      <c r="H63" s="40">
        <f t="shared" si="2"/>
        <v>-27162.365220797161</v>
      </c>
      <c r="I63" s="40">
        <f t="shared" si="3"/>
        <v>0</v>
      </c>
    </row>
    <row r="64" spans="1:9">
      <c r="A64" s="44" t="s">
        <v>93</v>
      </c>
      <c r="B64" s="40">
        <v>34127.973826210808</v>
      </c>
      <c r="C64" s="40">
        <v>204569</v>
      </c>
      <c r="H64" s="40">
        <f t="shared" si="2"/>
        <v>0</v>
      </c>
      <c r="I64" s="40">
        <f t="shared" si="3"/>
        <v>-170441.0261737892</v>
      </c>
    </row>
    <row r="65" spans="1:9">
      <c r="A65" s="44" t="s">
        <v>94</v>
      </c>
      <c r="F65" s="40">
        <v>228344.66810713959</v>
      </c>
      <c r="G65" s="40">
        <v>246503.63</v>
      </c>
      <c r="H65" s="40">
        <f t="shared" si="2"/>
        <v>-18158.961892860418</v>
      </c>
      <c r="I65" s="40">
        <f t="shared" si="3"/>
        <v>0</v>
      </c>
    </row>
    <row r="66" spans="1:9">
      <c r="A66" s="44" t="s">
        <v>95</v>
      </c>
      <c r="B66" s="40">
        <v>1809932</v>
      </c>
      <c r="C66" s="40">
        <v>2289266.3000000003</v>
      </c>
      <c r="H66" s="40">
        <f t="shared" si="2"/>
        <v>0</v>
      </c>
      <c r="I66" s="40">
        <f t="shared" si="3"/>
        <v>-479334.30000000028</v>
      </c>
    </row>
    <row r="67" spans="1:9">
      <c r="A67" s="43" t="s">
        <v>96</v>
      </c>
      <c r="B67" s="40">
        <v>0</v>
      </c>
      <c r="C67" s="40">
        <v>160114.72099999999</v>
      </c>
      <c r="F67" s="40">
        <v>111691.82963552723</v>
      </c>
      <c r="G67" s="40">
        <v>211195.54061880001</v>
      </c>
      <c r="H67" s="40">
        <f t="shared" si="2"/>
        <v>-99503.710983272773</v>
      </c>
      <c r="I67" s="40">
        <f t="shared" si="3"/>
        <v>-160114.72099999999</v>
      </c>
    </row>
    <row r="68" spans="1:9">
      <c r="A68" s="44" t="s">
        <v>97</v>
      </c>
      <c r="F68" s="40">
        <v>111691.82963552723</v>
      </c>
      <c r="G68" s="40">
        <v>96034.590000000011</v>
      </c>
      <c r="H68" s="40">
        <f t="shared" si="2"/>
        <v>15657.239635527221</v>
      </c>
      <c r="I68" s="40">
        <f t="shared" si="3"/>
        <v>0</v>
      </c>
    </row>
    <row r="69" spans="1:9">
      <c r="A69" s="44" t="s">
        <v>98</v>
      </c>
      <c r="B69" s="40">
        <v>0</v>
      </c>
      <c r="C69" s="40">
        <v>141793.06999999998</v>
      </c>
      <c r="H69" s="40">
        <f t="shared" si="2"/>
        <v>0</v>
      </c>
      <c r="I69" s="40">
        <f t="shared" si="3"/>
        <v>-141793.06999999998</v>
      </c>
    </row>
    <row r="70" spans="1:9">
      <c r="A70" s="44" t="s">
        <v>80</v>
      </c>
      <c r="F70" s="40">
        <v>0</v>
      </c>
      <c r="G70" s="40">
        <v>33309.170618799995</v>
      </c>
      <c r="H70" s="40">
        <f t="shared" si="2"/>
        <v>-33309.170618799995</v>
      </c>
      <c r="I70" s="40">
        <f t="shared" si="3"/>
        <v>0</v>
      </c>
    </row>
    <row r="71" spans="1:9">
      <c r="A71" s="44" t="s">
        <v>127</v>
      </c>
      <c r="B71" s="40">
        <v>0</v>
      </c>
      <c r="C71" s="40">
        <v>0</v>
      </c>
      <c r="H71" s="40">
        <f t="shared" si="2"/>
        <v>0</v>
      </c>
      <c r="I71" s="40">
        <f t="shared" si="3"/>
        <v>0</v>
      </c>
    </row>
    <row r="72" spans="1:9">
      <c r="A72" s="44" t="s">
        <v>99</v>
      </c>
      <c r="F72" s="40">
        <v>0</v>
      </c>
      <c r="G72" s="40">
        <v>81851.78</v>
      </c>
      <c r="H72" s="40">
        <f t="shared" si="2"/>
        <v>-81851.78</v>
      </c>
      <c r="I72" s="40">
        <f t="shared" si="3"/>
        <v>0</v>
      </c>
    </row>
    <row r="73" spans="1:9">
      <c r="A73" s="44" t="s">
        <v>100</v>
      </c>
      <c r="B73" s="40">
        <v>0</v>
      </c>
      <c r="C73" s="40">
        <v>18321.651000000002</v>
      </c>
      <c r="H73" s="40">
        <f t="shared" si="2"/>
        <v>0</v>
      </c>
      <c r="I73" s="40">
        <f t="shared" si="3"/>
        <v>-18321.651000000002</v>
      </c>
    </row>
    <row r="74" spans="1:9">
      <c r="A74" s="42" t="s">
        <v>101</v>
      </c>
      <c r="B74" s="40">
        <v>94860.327800000028</v>
      </c>
      <c r="C74" s="40">
        <v>450366.83440000005</v>
      </c>
      <c r="D74" s="40">
        <v>309598</v>
      </c>
      <c r="E74" s="40">
        <v>106149.33206044999</v>
      </c>
      <c r="F74" s="40">
        <v>2397886</v>
      </c>
      <c r="G74" s="40">
        <v>3414591.0475445897</v>
      </c>
      <c r="H74" s="39"/>
      <c r="I74" s="39"/>
    </row>
    <row r="75" spans="1:9">
      <c r="A75" s="43" t="s">
        <v>102</v>
      </c>
      <c r="D75" s="40">
        <v>309598</v>
      </c>
      <c r="E75" s="40">
        <v>106149.33206044999</v>
      </c>
      <c r="F75" s="40">
        <v>769453</v>
      </c>
      <c r="G75" s="40">
        <v>712234.20724459016</v>
      </c>
      <c r="H75" s="40">
        <f>F75-G75</f>
        <v>57218.792755409842</v>
      </c>
      <c r="I75" s="40">
        <f>B75-C75</f>
        <v>0</v>
      </c>
    </row>
    <row r="76" spans="1:9">
      <c r="A76" s="44" t="s">
        <v>102</v>
      </c>
      <c r="F76" s="40">
        <v>769453</v>
      </c>
      <c r="G76" s="40">
        <v>712234.20724459016</v>
      </c>
      <c r="H76" s="40">
        <f t="shared" ref="H76:H98" si="4">F76-G76</f>
        <v>57218.792755409842</v>
      </c>
      <c r="I76" s="40">
        <f t="shared" ref="I76:I98" si="5">B76-C76</f>
        <v>0</v>
      </c>
    </row>
    <row r="77" spans="1:9">
      <c r="A77" s="44" t="s">
        <v>103</v>
      </c>
      <c r="D77" s="40">
        <v>309598</v>
      </c>
      <c r="E77" s="40">
        <v>106149.33206044999</v>
      </c>
      <c r="H77" s="40">
        <f t="shared" si="4"/>
        <v>0</v>
      </c>
      <c r="I77" s="40">
        <f>D77-E77</f>
        <v>203448.66793955001</v>
      </c>
    </row>
    <row r="78" spans="1:9">
      <c r="A78" s="43" t="s">
        <v>104</v>
      </c>
      <c r="B78" s="40">
        <v>0</v>
      </c>
      <c r="C78" s="40">
        <v>288327.43500000006</v>
      </c>
      <c r="F78" s="40">
        <v>751909</v>
      </c>
      <c r="G78" s="40">
        <v>1291341.673</v>
      </c>
      <c r="H78" s="40">
        <f t="shared" si="4"/>
        <v>-539432.67299999995</v>
      </c>
      <c r="I78" s="40">
        <f t="shared" si="5"/>
        <v>-288327.43500000006</v>
      </c>
    </row>
    <row r="79" spans="1:9">
      <c r="A79" s="44" t="s">
        <v>105</v>
      </c>
      <c r="F79" s="40">
        <v>375047</v>
      </c>
      <c r="G79" s="40">
        <v>791188.20000000007</v>
      </c>
      <c r="H79" s="40">
        <f t="shared" si="4"/>
        <v>-416141.20000000007</v>
      </c>
      <c r="I79" s="40">
        <f t="shared" si="5"/>
        <v>0</v>
      </c>
    </row>
    <row r="80" spans="1:9">
      <c r="A80" s="44" t="s">
        <v>106</v>
      </c>
      <c r="B80" s="40">
        <v>0</v>
      </c>
      <c r="C80" s="40">
        <v>208534.76800000004</v>
      </c>
      <c r="H80" s="40">
        <f t="shared" si="4"/>
        <v>0</v>
      </c>
      <c r="I80" s="40">
        <f t="shared" si="5"/>
        <v>-208534.76800000004</v>
      </c>
    </row>
    <row r="81" spans="1:9">
      <c r="A81" s="44" t="s">
        <v>107</v>
      </c>
      <c r="F81" s="40">
        <v>192227</v>
      </c>
      <c r="G81" s="40">
        <v>254714.6</v>
      </c>
      <c r="H81" s="40">
        <f t="shared" si="4"/>
        <v>-62487.600000000006</v>
      </c>
      <c r="I81" s="40">
        <f t="shared" si="5"/>
        <v>0</v>
      </c>
    </row>
    <row r="82" spans="1:9">
      <c r="A82" s="44" t="s">
        <v>108</v>
      </c>
      <c r="B82" s="40">
        <v>0</v>
      </c>
      <c r="C82" s="40">
        <v>39157.959999999992</v>
      </c>
      <c r="H82" s="40">
        <f t="shared" si="4"/>
        <v>0</v>
      </c>
      <c r="I82" s="40">
        <f t="shared" si="5"/>
        <v>-39157.959999999992</v>
      </c>
    </row>
    <row r="83" spans="1:9">
      <c r="A83" s="44" t="s">
        <v>109</v>
      </c>
      <c r="F83" s="40">
        <v>184635</v>
      </c>
      <c r="G83" s="40">
        <v>245438.87299999999</v>
      </c>
      <c r="H83" s="40">
        <f t="shared" si="4"/>
        <v>-60803.872999999992</v>
      </c>
      <c r="I83" s="40">
        <f t="shared" si="5"/>
        <v>0</v>
      </c>
    </row>
    <row r="84" spans="1:9">
      <c r="A84" s="44" t="s">
        <v>110</v>
      </c>
      <c r="B84" s="40">
        <v>0</v>
      </c>
      <c r="C84" s="40">
        <v>40634.707000000002</v>
      </c>
      <c r="H84" s="40">
        <f t="shared" si="4"/>
        <v>0</v>
      </c>
      <c r="I84" s="40">
        <f t="shared" si="5"/>
        <v>-40634.707000000002</v>
      </c>
    </row>
    <row r="85" spans="1:9">
      <c r="A85" s="43" t="s">
        <v>111</v>
      </c>
      <c r="B85" s="40">
        <v>94860.327800000028</v>
      </c>
      <c r="C85" s="40">
        <v>162039.39939999999</v>
      </c>
      <c r="F85" s="40">
        <v>876524</v>
      </c>
      <c r="G85" s="40">
        <v>706221.50900000008</v>
      </c>
      <c r="H85" s="40">
        <f t="shared" si="4"/>
        <v>170302.49099999992</v>
      </c>
      <c r="I85" s="40">
        <f t="shared" si="5"/>
        <v>-67179.071599999967</v>
      </c>
    </row>
    <row r="86" spans="1:9">
      <c r="A86" s="44" t="s">
        <v>112</v>
      </c>
      <c r="F86" s="40">
        <v>320120</v>
      </c>
      <c r="G86" s="40">
        <v>233175.18</v>
      </c>
      <c r="H86" s="40">
        <f t="shared" si="4"/>
        <v>86944.82</v>
      </c>
      <c r="I86" s="40">
        <f t="shared" si="5"/>
        <v>0</v>
      </c>
    </row>
    <row r="87" spans="1:9">
      <c r="A87" s="44" t="s">
        <v>113</v>
      </c>
      <c r="B87" s="40">
        <v>0</v>
      </c>
      <c r="C87" s="40">
        <v>94070.95699999998</v>
      </c>
      <c r="H87" s="40">
        <f t="shared" si="4"/>
        <v>0</v>
      </c>
      <c r="I87" s="40">
        <f t="shared" si="5"/>
        <v>-94070.95699999998</v>
      </c>
    </row>
    <row r="88" spans="1:9">
      <c r="A88" s="44" t="s">
        <v>114</v>
      </c>
      <c r="F88" s="40">
        <v>556404</v>
      </c>
      <c r="G88" s="40">
        <v>473046.32900000003</v>
      </c>
      <c r="H88" s="40">
        <f t="shared" si="4"/>
        <v>83357.670999999973</v>
      </c>
      <c r="I88" s="40">
        <f t="shared" si="5"/>
        <v>0</v>
      </c>
    </row>
    <row r="89" spans="1:9">
      <c r="A89" s="44" t="s">
        <v>115</v>
      </c>
      <c r="B89" s="40">
        <v>94860.327800000028</v>
      </c>
      <c r="C89" s="40">
        <v>67968.4424</v>
      </c>
      <c r="H89" s="40">
        <f t="shared" si="4"/>
        <v>0</v>
      </c>
      <c r="I89" s="40">
        <f t="shared" si="5"/>
        <v>26891.885400000028</v>
      </c>
    </row>
    <row r="90" spans="1:9">
      <c r="A90" s="43" t="s">
        <v>116</v>
      </c>
      <c r="B90" s="40">
        <v>0</v>
      </c>
      <c r="C90" s="40">
        <v>0</v>
      </c>
      <c r="F90" s="40">
        <v>0</v>
      </c>
      <c r="G90" s="40">
        <v>704793.65830000001</v>
      </c>
      <c r="H90" s="40">
        <f t="shared" si="4"/>
        <v>-704793.65830000001</v>
      </c>
      <c r="I90" s="40">
        <f t="shared" si="5"/>
        <v>0</v>
      </c>
    </row>
    <row r="91" spans="1:9">
      <c r="A91" s="44" t="s">
        <v>117</v>
      </c>
      <c r="F91" s="40">
        <v>0</v>
      </c>
      <c r="G91" s="40">
        <v>351477.37999999995</v>
      </c>
      <c r="H91" s="40">
        <f t="shared" si="4"/>
        <v>-351477.37999999995</v>
      </c>
      <c r="I91" s="40">
        <f t="shared" si="5"/>
        <v>0</v>
      </c>
    </row>
    <row r="92" spans="1:9">
      <c r="A92" s="44" t="s">
        <v>118</v>
      </c>
      <c r="B92" s="40">
        <v>0</v>
      </c>
      <c r="C92" s="40">
        <v>0</v>
      </c>
      <c r="H92" s="40">
        <f t="shared" si="4"/>
        <v>0</v>
      </c>
      <c r="I92" s="40">
        <f t="shared" si="5"/>
        <v>0</v>
      </c>
    </row>
    <row r="93" spans="1:9">
      <c r="A93" s="44" t="s">
        <v>131</v>
      </c>
      <c r="F93" s="40">
        <v>0</v>
      </c>
      <c r="G93" s="40">
        <v>0</v>
      </c>
      <c r="H93" s="40">
        <f t="shared" si="4"/>
        <v>0</v>
      </c>
      <c r="I93" s="40">
        <f t="shared" si="5"/>
        <v>0</v>
      </c>
    </row>
    <row r="94" spans="1:9">
      <c r="A94" s="44" t="s">
        <v>128</v>
      </c>
      <c r="B94" s="40">
        <v>0</v>
      </c>
      <c r="C94" s="40">
        <v>0</v>
      </c>
      <c r="H94" s="40">
        <f t="shared" si="4"/>
        <v>0</v>
      </c>
      <c r="I94" s="40">
        <f t="shared" si="5"/>
        <v>0</v>
      </c>
    </row>
    <row r="95" spans="1:9">
      <c r="A95" s="44" t="s">
        <v>119</v>
      </c>
      <c r="F95" s="40">
        <v>0</v>
      </c>
      <c r="G95" s="40">
        <v>138979.35500000001</v>
      </c>
      <c r="H95" s="40">
        <f t="shared" si="4"/>
        <v>-138979.35500000001</v>
      </c>
      <c r="I95" s="40">
        <f t="shared" si="5"/>
        <v>0</v>
      </c>
    </row>
    <row r="96" spans="1:9">
      <c r="A96" s="44" t="s">
        <v>129</v>
      </c>
      <c r="B96" s="40">
        <v>0</v>
      </c>
      <c r="C96" s="40">
        <v>0</v>
      </c>
      <c r="H96" s="40">
        <f t="shared" si="4"/>
        <v>0</v>
      </c>
      <c r="I96" s="40">
        <f t="shared" si="5"/>
        <v>0</v>
      </c>
    </row>
    <row r="97" spans="1:9">
      <c r="A97" s="44" t="s">
        <v>120</v>
      </c>
      <c r="F97" s="40">
        <v>0</v>
      </c>
      <c r="G97" s="40">
        <v>214336.92330000002</v>
      </c>
      <c r="H97" s="40">
        <f t="shared" si="4"/>
        <v>-214336.92330000002</v>
      </c>
      <c r="I97" s="40">
        <f t="shared" si="5"/>
        <v>0</v>
      </c>
    </row>
    <row r="98" spans="1:9">
      <c r="A98" s="44" t="s">
        <v>130</v>
      </c>
      <c r="B98" s="40">
        <v>0</v>
      </c>
      <c r="C98" s="40">
        <v>0</v>
      </c>
      <c r="H98" s="40">
        <f t="shared" si="4"/>
        <v>0</v>
      </c>
      <c r="I98" s="40">
        <f t="shared" si="5"/>
        <v>0</v>
      </c>
    </row>
    <row r="99" spans="1:9">
      <c r="A99" s="42" t="s">
        <v>121</v>
      </c>
      <c r="B99" s="40">
        <v>2549776.7323611542</v>
      </c>
      <c r="C99" s="40">
        <v>4577753.8924000012</v>
      </c>
      <c r="D99" s="40">
        <v>47023013.153727069</v>
      </c>
      <c r="E99" s="40">
        <v>56866027.742537245</v>
      </c>
      <c r="F99" s="40">
        <v>4750407.0800360646</v>
      </c>
      <c r="G99" s="40">
        <v>8802398.8547953907</v>
      </c>
      <c r="H99" s="39"/>
      <c r="I99" s="39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Production by Facility</vt:lpstr>
      <vt:lpstr>October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2018-11-15T14:51:46Z</dcterms:modified>
</cp:coreProperties>
</file>