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Atanda\Downloads\lady b\michael\"/>
    </mc:Choice>
  </mc:AlternateContent>
  <xr:revisionPtr revIDLastSave="0" documentId="13_ncr:1_{FC01DE92-121E-42D4-B031-B6248D4F9FBC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sodcan for august 2023" sheetId="2" r:id="rId1"/>
    <sheet name="Sodcan report September 2023" sheetId="1" r:id="rId2"/>
    <sheet name="SODCAN OCT TO FEB 2024" sheetId="3" r:id="rId3"/>
    <sheet name="Total Unbanked POs" sheetId="4" r:id="rId4"/>
  </sheets>
  <definedNames>
    <definedName name="sodcan_for_august_2023" localSheetId="0" hidden="1">'sodcan for august 2023'!$A$1:$J$11</definedName>
    <definedName name="SODCAN_OCT_TO_FEB_2024" localSheetId="2" hidden="1">'SODCAN OCT TO FEB 2024'!$A$1:$J$77</definedName>
    <definedName name="Sodcan_report_unbabked" localSheetId="1" hidden="1">'Sodcan report September 2023'!$A$1:$J$25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D20" i="4"/>
  <c r="D22" i="4" s="1"/>
  <c r="D23" i="4" s="1"/>
  <c r="D24" i="4" s="1"/>
  <c r="D27" i="4" s="1"/>
  <c r="D19" i="4"/>
  <c r="C18" i="4"/>
  <c r="C19" i="4" s="1"/>
  <c r="C20" i="4" s="1"/>
  <c r="D14" i="4"/>
  <c r="B14" i="4"/>
  <c r="C14" i="4"/>
  <c r="D5" i="4"/>
  <c r="M26" i="1"/>
  <c r="O78" i="3"/>
  <c r="N78" i="3"/>
  <c r="P78" i="3" s="1"/>
  <c r="N26" i="1"/>
  <c r="O12" i="2"/>
  <c r="N12" i="2"/>
  <c r="P12" i="2"/>
  <c r="E78" i="3"/>
  <c r="D78" i="3"/>
  <c r="E26" i="1"/>
  <c r="D26" i="1"/>
  <c r="E12" i="2"/>
  <c r="D12" i="2"/>
  <c r="C21" i="4" l="1"/>
  <c r="C22" i="4"/>
  <c r="C23" i="4" s="1"/>
  <c r="D21" i="4"/>
  <c r="O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.Achigasim\Desktop\sodcan for august 2023.iqy" keepAlive="1" name="sodcan for august 2023" type="5" refreshedVersion="8" minRefreshableVersion="3" saveData="1">
    <dbPr connection="Provider=Microsoft.Office.List.OLEDB.2.0;Data Source=&quot;&quot;;ApplicationName=Excel;Version=12.0.0.0" command="&lt;LIST&gt;&lt;VIEWGUID&gt;B229665E-65F0-45E0-91CE-7854A3E62AF3&lt;/VIEWGUID&gt;&lt;LISTNAME&gt;{70dfa8a3-6ab8-43bf-ba48-ddcab5c07ae3}&lt;/LISTNAME&gt;&lt;LISTWEB&gt;https://my.shell.com/personal/v_achigasim_shell_com/_vti_bin&lt;/LISTWEB&gt;&lt;LISTSUBWEB&gt;&lt;/LISTSUBWEB&gt;&lt;ROOTFOLDER&gt;&lt;/ROOTFOLDER&gt;&lt;/LIST&gt;" commandType="5"/>
  </connection>
  <connection id="2" xr16:uid="{00000000-0015-0000-FFFF-FFFF01000000}" odcFile="C:\Users\V.Achigasim\Desktop\SODCAN OCT TO FEB 2024.iqy" keepAlive="1" name="SODCAN OCT TO FEB 2024" type="5" refreshedVersion="8" minRefreshableVersion="3" saveData="1">
    <dbPr connection="Provider=Microsoft.Office.List.OLEDB.2.0;Data Source=&quot;&quot;;ApplicationName=Excel;Version=12.0.0.0" command="&lt;LIST&gt;&lt;VIEWGUID&gt;780B260B-6F6C-4F08-B7BB-54ADFFD92623&lt;/VIEWGUID&gt;&lt;LISTNAME&gt;{c3fec6a9-850f-4ed5-955e-b43146719dbf}&lt;/LISTNAME&gt;&lt;LISTWEB&gt;https://my.shell.com/personal/v_achigasim_shell_com/_vti_bin&lt;/LISTWEB&gt;&lt;LISTSUBWEB&gt;&lt;/LISTSUBWEB&gt;&lt;ROOTFOLDER&gt;&lt;/ROOTFOLDER&gt;&lt;/LIST&gt;" commandType="5"/>
  </connection>
  <connection id="3" xr16:uid="{00000000-0015-0000-FFFF-FFFF02000000}" odcFile="C:\Users\V.Achigasim\Desktop\Sodcan report unbabked.iqy" keepAlive="1" name="Sodcan report unbabked" type="5" refreshedVersion="8" minRefreshableVersion="3" saveData="1">
    <dbPr connection="Provider=Microsoft.Office.List.OLEDB.2.0;Data Source=&quot;&quot;;ApplicationName=Excel;Version=12.0.0.0" command="&lt;LIST&gt;&lt;VIEWGUID&gt;DA2D5DC3-B5E7-4025-9576-63E46E710366&lt;/VIEWGUID&gt;&lt;LISTNAME&gt;{d53161e4-e929-4228-8b37-ba97dede5f37}&lt;/LISTNAME&gt;&lt;LISTWEB&gt;https://my.shell.com/personal/v_achigasim_shell_com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<sst xmlns="http://schemas.openxmlformats.org/spreadsheetml/2006/main" count="702" uniqueCount="312">
  <si>
    <t>Title</t>
  </si>
  <si>
    <t>Request Title</t>
  </si>
  <si>
    <t>Function</t>
  </si>
  <si>
    <t>PO decommitted</t>
  </si>
  <si>
    <t>PO Deleted</t>
  </si>
  <si>
    <t>PO Closed</t>
  </si>
  <si>
    <t>Date</t>
  </si>
  <si>
    <t>Approval</t>
  </si>
  <si>
    <t>Uchechi</t>
  </si>
  <si>
    <t>MAPOs DECOMMISSIONING FOR CONTRACTS  - CW197037 AND CW197039.xlsx</t>
  </si>
  <si>
    <t>Real Estate</t>
  </si>
  <si>
    <t>8</t>
  </si>
  <si>
    <t>0</t>
  </si>
  <si>
    <t>31-08-2023</t>
  </si>
  <si>
    <t>Cordelia</t>
  </si>
  <si>
    <t>FW: De-Commit Old POs &lt;Survey &amp; RoW Markers Contract&gt;</t>
  </si>
  <si>
    <t>Pipeline</t>
  </si>
  <si>
    <t>3</t>
  </si>
  <si>
    <t>22-08-2023</t>
  </si>
  <si>
    <t>Seun</t>
  </si>
  <si>
    <t>RE: Pipeline  Partial Decommitting For Review ( Lines to be partially decommitted)</t>
  </si>
  <si>
    <t>COG</t>
  </si>
  <si>
    <t>2</t>
  </si>
  <si>
    <t>31-09-2023</t>
  </si>
  <si>
    <t>RE: Pipeline Decommitting For Review ( Lines to be fully decommitted)</t>
  </si>
  <si>
    <t>10</t>
  </si>
  <si>
    <t>05-09-2023</t>
  </si>
  <si>
    <t>RE: OGBO 18 - Drilling WBS Decommit</t>
  </si>
  <si>
    <t>Wells</t>
  </si>
  <si>
    <t>07-09-2023</t>
  </si>
  <si>
    <t>RE: OGBO 17 Drilling WBS Decommit</t>
  </si>
  <si>
    <t>1</t>
  </si>
  <si>
    <t>08-09-2023</t>
  </si>
  <si>
    <t>Uchenna Chijioke</t>
  </si>
  <si>
    <t>FW: Decommit PO's</t>
  </si>
  <si>
    <t>14-09-2023</t>
  </si>
  <si>
    <t>Ozero Blessing</t>
  </si>
  <si>
    <t>RE: Decommit Remordal in ASSN 5</t>
  </si>
  <si>
    <t>Well</t>
  </si>
  <si>
    <t>15</t>
  </si>
  <si>
    <t>5</t>
  </si>
  <si>
    <t>20</t>
  </si>
  <si>
    <t>18-09-2023</t>
  </si>
  <si>
    <t>REQUEST FOR DECOMMISSIONING OF MAPOS - - CONTRACT NO NG01012357 _ WHASSAN NIGERIA LIMITED (FORCADOS AND NORTH BANK)</t>
  </si>
  <si>
    <t>12</t>
  </si>
  <si>
    <t>Chikwedu Lovelyn</t>
  </si>
  <si>
    <t>RE: Release of Funds in WBS C.NG.ITG.OB.16.003</t>
  </si>
  <si>
    <t>IDT</t>
  </si>
  <si>
    <t>RE: PO 4510417290 For Decommitting</t>
  </si>
  <si>
    <t>22-09-2023</t>
  </si>
  <si>
    <t>RE: Aviation Power Systems Gasline Upgrade</t>
  </si>
  <si>
    <t>REAL Estate</t>
  </si>
  <si>
    <t>Peter</t>
  </si>
  <si>
    <t>RE: SE 1002367740 deleted and but holds back the money to drop back in the contract</t>
  </si>
  <si>
    <t>Supply Base</t>
  </si>
  <si>
    <t>Elohor Abah</t>
  </si>
  <si>
    <t>RE: &lt;PO DECOMMISSION&gt;SAP AGRREMENT RELEASE: PROVISION OF FLOW STATION ATTENDANT SERVICES FOR NORTH BANK &amp; ESCRAVOS NODES</t>
  </si>
  <si>
    <t>WEST ASSET</t>
  </si>
  <si>
    <t>24-09-2023</t>
  </si>
  <si>
    <t>RE: REQUEST FOR DECOMMISSIONING OF MAPOS - - CONTRACT NO NG01016010 AND NG01021040 (Community Ringfence Contracts)</t>
  </si>
  <si>
    <t>27</t>
  </si>
  <si>
    <t>26-09-2023</t>
  </si>
  <si>
    <t>Diki</t>
  </si>
  <si>
    <t>RE: FINAL CLOSE OUT OF PURCHASE ORDERS (PO)</t>
  </si>
  <si>
    <t>Security</t>
  </si>
  <si>
    <t>31</t>
  </si>
  <si>
    <t>32</t>
  </si>
  <si>
    <t>27-09-2023</t>
  </si>
  <si>
    <t>Synthea Cameron-odu</t>
  </si>
  <si>
    <t>RE: Request For Decommitment of PO's in this Mail</t>
  </si>
  <si>
    <t>4</t>
  </si>
  <si>
    <t>28-09-2023</t>
  </si>
  <si>
    <t>Emmanuel</t>
  </si>
  <si>
    <t>RE: PO Decommissioning_Geoplex EWL POs and SEs</t>
  </si>
  <si>
    <t>wells</t>
  </si>
  <si>
    <t>6</t>
  </si>
  <si>
    <t>05-10-2023</t>
  </si>
  <si>
    <t>Ugochukwu Kelechi</t>
  </si>
  <si>
    <t>RE: Decommitting Machine Shop Unused POs</t>
  </si>
  <si>
    <t>7</t>
  </si>
  <si>
    <t>06-09-2023</t>
  </si>
  <si>
    <t>Oluwarotimi</t>
  </si>
  <si>
    <t>RE: Manual Decommitment of POs</t>
  </si>
  <si>
    <t>9</t>
  </si>
  <si>
    <t>06-10-2023</t>
  </si>
  <si>
    <t>Elohor</t>
  </si>
  <si>
    <t>RE: &lt;&lt;PO DECOMMISSION&gt;&gt;Production Support</t>
  </si>
  <si>
    <t>production</t>
  </si>
  <si>
    <t>10-10-2023</t>
  </si>
  <si>
    <t>RE: Pipeline Service POs ACV recovery 2019 to 2021 Batch 1</t>
  </si>
  <si>
    <t>pipeline</t>
  </si>
  <si>
    <t>396</t>
  </si>
  <si>
    <t>26</t>
  </si>
  <si>
    <t>422</t>
  </si>
  <si>
    <t>13-10-2023</t>
  </si>
  <si>
    <t>Abah Godfrey</t>
  </si>
  <si>
    <t>RE: HYDROSERVE PO DELETION CONFIRMATION REQUEST</t>
  </si>
  <si>
    <t>21</t>
  </si>
  <si>
    <t>28/08/2023</t>
  </si>
  <si>
    <t>RE: OGBO 17 - WBS Decommit</t>
  </si>
  <si>
    <t xml:space="preserve">PROVISION OF IT SUPPORT SERVICES (MODULE C) for September 2023 to February 2024 </t>
  </si>
  <si>
    <t xml:space="preserve">Bright </t>
  </si>
  <si>
    <t>28/8/2023</t>
  </si>
  <si>
    <t>DECOMMISSIONING OF MAPOS - - CONTRACT NO CW197039 _ COURDEAU CATERING NIGE</t>
  </si>
  <si>
    <t xml:space="preserve">Uchechi </t>
  </si>
  <si>
    <t>PO decommitment - CD Princeton POs: 4510483324,  4510486940 and 4510487317</t>
  </si>
  <si>
    <t>Business</t>
  </si>
  <si>
    <t>23/08/2023</t>
  </si>
  <si>
    <t>Marine Operation</t>
  </si>
  <si>
    <t>Request to decommit PO from Moses Osimi</t>
  </si>
  <si>
    <t>Osimi Moses</t>
  </si>
  <si>
    <t>21/8/2023</t>
  </si>
  <si>
    <t>Hamilton PO Decommissioning and Fx rate change</t>
  </si>
  <si>
    <t>Olusiji &amp; Hamzat</t>
  </si>
  <si>
    <t>17/08/2023</t>
  </si>
  <si>
    <t>88</t>
  </si>
  <si>
    <t>14</t>
  </si>
  <si>
    <t>74</t>
  </si>
  <si>
    <t>OGBO 18 and OGBO 17 Marine Decommitments</t>
  </si>
  <si>
    <t>11/08/2023</t>
  </si>
  <si>
    <t>Production</t>
  </si>
  <si>
    <t>LCC FOR PO CREATION FOR MV DEVIANT AND MEGANZER</t>
  </si>
  <si>
    <t>Richard Bounds</t>
  </si>
  <si>
    <t>10/08/2023</t>
  </si>
  <si>
    <t>11</t>
  </si>
  <si>
    <t>Farayola, Adesola H SPDC-IUW/O/NG &lt;Adesola.Farayola@shell.com&gt;</t>
  </si>
  <si>
    <t>31/07/2023</t>
  </si>
  <si>
    <t>SSAGS Wells Marine Vessels Costs/ PO Decommitments - BENS EAUA2 &amp; ECTW2</t>
  </si>
  <si>
    <t>Akinwale Bolaji</t>
  </si>
  <si>
    <t>Approval attached</t>
  </si>
  <si>
    <t>PO Decommit</t>
  </si>
  <si>
    <t>Business Function</t>
  </si>
  <si>
    <t>Requestor</t>
  </si>
  <si>
    <t>FW: WBS Decommit - Location Prep WBS</t>
  </si>
  <si>
    <t>Farayola, Adesol</t>
  </si>
  <si>
    <t>FW: POs for Final FLAG</t>
  </si>
  <si>
    <t>Udofia, Moses</t>
  </si>
  <si>
    <t xml:space="preserve">FW: DELETION/DECOMMISSIONING REQUEST </t>
  </si>
  <si>
    <t xml:space="preserve">Abah, Godfrey </t>
  </si>
  <si>
    <t xml:space="preserve">FW: DRILLPET INTERNATIONAL LTD - PO Decommit - 4510495079/10 </t>
  </si>
  <si>
    <t xml:space="preserve">Farayola, Adesola </t>
  </si>
  <si>
    <t>FW: PO 4510494056/40 Decommit - OES SHAKER SCREENS @ OGBO 18</t>
  </si>
  <si>
    <t>FW: ETEL 10 - PO &amp; Rem Order for deletion</t>
  </si>
  <si>
    <t xml:space="preserve">Olowu, Babajide </t>
  </si>
  <si>
    <t>FW: WASTE MGT COMMITTMENTS - OES RESPECT RIG</t>
  </si>
  <si>
    <t>FW: BENS 25 - PO Decommit</t>
  </si>
  <si>
    <t>FW: Waste Mgt POs Decommit</t>
  </si>
  <si>
    <t>FW: PO to be decommited</t>
  </si>
  <si>
    <t xml:space="preserve">Nnozuba, Chiamaka </t>
  </si>
  <si>
    <t>16</t>
  </si>
  <si>
    <t>FW: PO DELETION REQUEST</t>
  </si>
  <si>
    <t>FW: Financial Year Closure - PO 4510476905 - SHELL GLOBAL SOLUTION WBM @BEN EAUA2</t>
  </si>
  <si>
    <t>FW: APPROVAL REQUIRED TO DECOMMIT POS ON THE SPARK  OIL CONTRACT</t>
  </si>
  <si>
    <t xml:space="preserve">Udofia, Moses </t>
  </si>
  <si>
    <t>FW: AOS Orwell Drilling Jars - BENS ECTW2 - OES Respect Rig - PO 4510495950/10 Decommit</t>
  </si>
  <si>
    <t>FW: Departure of BR301 from Tunu-019: Budget Request on Tunu CKSE-4 C.NG.AFS.DD.22.002.9410</t>
  </si>
  <si>
    <t xml:space="preserve">Modozie, Chioma </t>
  </si>
  <si>
    <t>FW: 2023 Commercial Closure - OES Respect Rig - OGBO 17, OGBO 18 and BENS 25 - GEOPLEX BITS</t>
  </si>
  <si>
    <t>FW: PO 4510470700 decommitment - CLEDOP</t>
  </si>
  <si>
    <t xml:space="preserve">Jack, Ibiyekaribo </t>
  </si>
  <si>
    <t>FW: PO Decommit..</t>
  </si>
  <si>
    <t>FW: PO Decommit Checks</t>
  </si>
  <si>
    <t>86</t>
  </si>
  <si>
    <t>83</t>
  </si>
  <si>
    <t>FW: POs Decommitment</t>
  </si>
  <si>
    <t xml:space="preserve">Okolomma, Emmanuel </t>
  </si>
  <si>
    <t>FW: DELETION/DECOMMISSIONING</t>
  </si>
  <si>
    <t>Logistics</t>
  </si>
  <si>
    <t>RE: Dewayles old PO decommitment</t>
  </si>
  <si>
    <t xml:space="preserve">Akinwale, Bolaji </t>
  </si>
  <si>
    <t>RE: URGENT!!! ENWHE-11 2024 BUDGET RELEASE</t>
  </si>
  <si>
    <t xml:space="preserve">Salami, Babs </t>
  </si>
  <si>
    <t>37</t>
  </si>
  <si>
    <t>33</t>
  </si>
  <si>
    <t>Real Estate(Hotels with affected rates)</t>
  </si>
  <si>
    <t xml:space="preserve">RE: Hotels - PO Decommission  </t>
  </si>
  <si>
    <t xml:space="preserve">Bamgboye, Taiwo </t>
  </si>
  <si>
    <t>RE: Deletion of unused commitments in AF Budget</t>
  </si>
  <si>
    <t xml:space="preserve">Sagbe, Seprebo </t>
  </si>
  <si>
    <t xml:space="preserve">RE: REQUEST FOR DECOMMISSIONING OF MAPO - CW775649 _ ENS CATERING &amp; SUPERMARKET LTD (OTUMARA / ESCRAVOS) </t>
  </si>
  <si>
    <t xml:space="preserve">Nwachukwu, Lynda </t>
  </si>
  <si>
    <t>RE: Decommit POs</t>
  </si>
  <si>
    <t>Emmanuel Ejilemele</t>
  </si>
  <si>
    <t>NGRE</t>
  </si>
  <si>
    <t xml:space="preserve">RE: NG17000071-PR for Hyprops - 8 month Duration </t>
  </si>
  <si>
    <t xml:space="preserve">Anyandu, Chidi </t>
  </si>
  <si>
    <t>RE: PR request- PR 10796405 DELETION</t>
  </si>
  <si>
    <t>Project Engineer</t>
  </si>
  <si>
    <t>RE: DELIVERY BOKING For POs 4510433448 4510443071 HBL 6770055884</t>
  </si>
  <si>
    <t xml:space="preserve">Orabueze, Benjamin </t>
  </si>
  <si>
    <t>RE: SUPPORT FOR FINAL SE FOR EJF AND ELVIMEx LIGHT FLEET</t>
  </si>
  <si>
    <t xml:space="preserve">Nwanekezie, Maryjane </t>
  </si>
  <si>
    <t>End User Computing</t>
  </si>
  <si>
    <t>RE: Delete PO no: 4510501325/50</t>
  </si>
  <si>
    <t xml:space="preserve">Ejiwunmi, Olufemi O SPDC-PTIV/ZNN </t>
  </si>
  <si>
    <t xml:space="preserve">RE: EXTERNAL: RE: B79D PR/PO Technical Completion - ODENL </t>
  </si>
  <si>
    <t>Emmanuel Nwaokolo</t>
  </si>
  <si>
    <t>Development</t>
  </si>
  <si>
    <t>RE: DECOMIT PO 2</t>
  </si>
  <si>
    <t xml:space="preserve">Monyei, Dennis </t>
  </si>
  <si>
    <t xml:space="preserve">Nzeukwu, Oluchi </t>
  </si>
  <si>
    <t>39</t>
  </si>
  <si>
    <t xml:space="preserve">Contract Agreement </t>
  </si>
  <si>
    <t>RE: DECOMIT PO APPROVAL</t>
  </si>
  <si>
    <t>RE: REQUEST FOR DECOMMISSIONING OF MAPO - CW197037 _ JAD CATERING (BOGT &amp; SOKU)  AND CW197039 _ COURDEAU CATERING (GBARAN / RUMUAHIA )</t>
  </si>
  <si>
    <t xml:space="preserve">Lotobi, Nkechi </t>
  </si>
  <si>
    <t>BGR</t>
  </si>
  <si>
    <t>RE: Provision of Business and Gov Relation Services</t>
  </si>
  <si>
    <t>Njoku Simon</t>
  </si>
  <si>
    <t>RE: AFIS PO Decommissioning</t>
  </si>
  <si>
    <t xml:space="preserve">Nwaokolo, Emmanuel </t>
  </si>
  <si>
    <t>Project</t>
  </si>
  <si>
    <t>RE: Decommit 4510497378</t>
  </si>
  <si>
    <t xml:space="preserve">Onumadu, Chibuzo </t>
  </si>
  <si>
    <t>IT</t>
  </si>
  <si>
    <t>RE: Decommitting POs</t>
  </si>
  <si>
    <t>Francis Obaremi</t>
  </si>
  <si>
    <t>RE: WBS (C.NG.ITG.OS.16.001) without Funds</t>
  </si>
  <si>
    <t>Tochukwu Idinmachi</t>
  </si>
  <si>
    <t>RE: TECO PO FOR JOENY</t>
  </si>
  <si>
    <t xml:space="preserve">Ugochukwu, Kelechi </t>
  </si>
  <si>
    <t xml:space="preserve">IT </t>
  </si>
  <si>
    <t>Obaremi Francis</t>
  </si>
  <si>
    <t>22</t>
  </si>
  <si>
    <t>RE: REQUEST FOR DECOMMISSIONING OF MAPOS - - CONTRACT NO NG01016010 /  NG01021040 /  CW399065</t>
  </si>
  <si>
    <t xml:space="preserve">Obaremi, Francis </t>
  </si>
  <si>
    <t>RE: ACTION REQUIRED: CW233135 - CWS-NG-Provision of Hotel and Catering Services for BONGA FPSO: Op</t>
  </si>
  <si>
    <t>Odoro, Imoh SNEPCO</t>
  </si>
  <si>
    <t>43</t>
  </si>
  <si>
    <t>RE: SERVICE PR DELETION</t>
  </si>
  <si>
    <t xml:space="preserve">Ifejika, Celestine </t>
  </si>
  <si>
    <t>53</t>
  </si>
  <si>
    <t>48</t>
  </si>
  <si>
    <t>West Asset</t>
  </si>
  <si>
    <t xml:space="preserve">RE: CONSORTIUM TO STATION ATTENDANT  - </t>
  </si>
  <si>
    <t>Valery-Djamnone, Risy SPDC-IUC/G/UWH &lt;Risy.Valery-Djamnone@shell.com&gt;</t>
  </si>
  <si>
    <t>RE: Request to Decommit Water Services PRs</t>
  </si>
  <si>
    <t xml:space="preserve">Eze, Ejike </t>
  </si>
  <si>
    <t>RE: Delete PO Halliburton for B13 and B57 P &amp; A</t>
  </si>
  <si>
    <t>Nwaokolo Emmanuel</t>
  </si>
  <si>
    <t>RE: REQUEST TO DECOMMIT PO FOR RASINE</t>
  </si>
  <si>
    <t>Project Services</t>
  </si>
  <si>
    <t>RE: PPM Services</t>
  </si>
  <si>
    <t>Nnadi Emeka</t>
  </si>
  <si>
    <t>RE: Approval for TECO</t>
  </si>
  <si>
    <t>Udofia Moses</t>
  </si>
  <si>
    <t>Projects</t>
  </si>
  <si>
    <t>RE: Request For Decommitment of PO LEE</t>
  </si>
  <si>
    <t>Synthea</t>
  </si>
  <si>
    <t>19</t>
  </si>
  <si>
    <t>RE: POs to be de-committed</t>
  </si>
  <si>
    <t>Dogiye</t>
  </si>
  <si>
    <t>RE: Final Flag &amp; Decommit POs</t>
  </si>
  <si>
    <t>Babs Salami</t>
  </si>
  <si>
    <t>RE: Decommit - CO Log Work - BENS 25</t>
  </si>
  <si>
    <t>RE: Provision of IT Support Services (Module C Contract): Create New Purchase Orders</t>
  </si>
  <si>
    <t>Lovelyn</t>
  </si>
  <si>
    <t>RE: Check For Decommitment.XLSX</t>
  </si>
  <si>
    <t>Ani Ify</t>
  </si>
  <si>
    <t>RE: Approval for PO delete and PR edit</t>
  </si>
  <si>
    <t>RE: Michharry Contract (4610048156) 2</t>
  </si>
  <si>
    <t>RE: Copy of Lookahead Plan.xlsx</t>
  </si>
  <si>
    <t>28</t>
  </si>
  <si>
    <t>Central asset</t>
  </si>
  <si>
    <t>RE: POs FOR DECOMMITTING -STATION ATTENDANT CONTRACT</t>
  </si>
  <si>
    <t>Sirleaf Bridget</t>
  </si>
  <si>
    <t>RE: Request to final flag some EDS POs</t>
  </si>
  <si>
    <t>Logistic</t>
  </si>
  <si>
    <t>RE: Request to decommit PO</t>
  </si>
  <si>
    <t xml:space="preserve">Salami, Babs O </t>
  </si>
  <si>
    <t>RE: BENS 25 - WOG - Surface Hole</t>
  </si>
  <si>
    <t>Welld</t>
  </si>
  <si>
    <t>RE: SNEPCO September 2023 Overaged SE Deletion Report_Hamilton &amp; Wellsworth</t>
  </si>
  <si>
    <t>-</t>
  </si>
  <si>
    <t>RE: OGBO 18 - Marine Decommitment</t>
  </si>
  <si>
    <t>Michharry Contract (4610048156)</t>
  </si>
  <si>
    <t>Adewale Bolaji</t>
  </si>
  <si>
    <t>Document attached</t>
  </si>
  <si>
    <t>PO deleted</t>
  </si>
  <si>
    <t>Amount Recovered N</t>
  </si>
  <si>
    <t>610,946.61.</t>
  </si>
  <si>
    <t xml:space="preserve">2,894,756.96,  </t>
  </si>
  <si>
    <t>Amount Recovered $</t>
  </si>
  <si>
    <t xml:space="preserve">Amount Recovered N </t>
  </si>
  <si>
    <t>159,121,455.18.</t>
  </si>
  <si>
    <t>Amount Amount N</t>
  </si>
  <si>
    <t>1,874,620.00.</t>
  </si>
  <si>
    <t>18,119,400.00.</t>
  </si>
  <si>
    <t>485,965.98</t>
  </si>
  <si>
    <t>decommit</t>
  </si>
  <si>
    <t>delete</t>
  </si>
  <si>
    <t>closed</t>
  </si>
  <si>
    <t xml:space="preserve">PO decommitted </t>
  </si>
  <si>
    <t>deleted</t>
  </si>
  <si>
    <t>Amount Recovere $</t>
  </si>
  <si>
    <t>Total</t>
  </si>
  <si>
    <t>Amount Recovered  N</t>
  </si>
  <si>
    <t>decommitted PO</t>
  </si>
  <si>
    <t>Deleted PO</t>
  </si>
  <si>
    <t>Item</t>
  </si>
  <si>
    <t>NGN</t>
  </si>
  <si>
    <t>USD</t>
  </si>
  <si>
    <t>Annual Salary</t>
  </si>
  <si>
    <t>Monthly Salary</t>
  </si>
  <si>
    <t>Daily Rate</t>
  </si>
  <si>
    <t>Wk</t>
  </si>
  <si>
    <t>Rate/Hour</t>
  </si>
  <si>
    <t>Rate/Min</t>
  </si>
  <si>
    <t>Avg time to decom. a PO</t>
  </si>
  <si>
    <t>10mins</t>
  </si>
  <si>
    <t>Decommitted PO</t>
  </si>
  <si>
    <t>Value of PO decommitted in man hr/10mins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</si>
</sst>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0" fillId="34" borderId="11" xfId="0" applyNumberFormat="1" applyFont="1" applyFill="1" applyBorder="1"/>
    <xf numFmtId="0" fontId="0" fillId="0" borderId="11" xfId="0" applyNumberFormat="1" applyFont="1" applyBorder="1"/>
    <xf numFmtId="0" fontId="0" fillId="35" borderId="0" xfId="0" applyFill="1"/>
    <xf numFmtId="0" fontId="0" fillId="0" borderId="13" xfId="0" applyNumberFormat="1" applyFont="1" applyBorder="1"/>
    <xf numFmtId="0" fontId="0" fillId="34" borderId="11" xfId="0" applyNumberFormat="1" applyFont="1" applyFill="1" applyBorder="1" applyAlignment="1"/>
    <xf numFmtId="0" fontId="0" fillId="0" borderId="11" xfId="0" applyNumberFormat="1" applyFont="1" applyBorder="1" applyAlignment="1"/>
    <xf numFmtId="49" fontId="0" fillId="0" borderId="11" xfId="0" applyNumberFormat="1" applyFont="1" applyBorder="1" applyAlignment="1"/>
    <xf numFmtId="0" fontId="0" fillId="35" borderId="11" xfId="0" applyFill="1" applyBorder="1"/>
    <xf numFmtId="0" fontId="0" fillId="0" borderId="11" xfId="0" applyBorder="1"/>
    <xf numFmtId="0" fontId="0" fillId="36" borderId="11" xfId="0" applyFill="1" applyBorder="1"/>
    <xf numFmtId="0" fontId="16" fillId="36" borderId="11" xfId="0" applyFont="1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0" borderId="13" xfId="0" applyBorder="1"/>
    <xf numFmtId="0" fontId="0" fillId="0" borderId="0" xfId="0" applyBorder="1"/>
    <xf numFmtId="0" fontId="0" fillId="37" borderId="11" xfId="0" applyFill="1" applyBorder="1"/>
    <xf numFmtId="0" fontId="16" fillId="37" borderId="13" xfId="0" applyFont="1" applyFill="1" applyBorder="1"/>
    <xf numFmtId="164" fontId="16" fillId="36" borderId="19" xfId="1" applyFont="1" applyFill="1" applyBorder="1"/>
    <xf numFmtId="164" fontId="16" fillId="36" borderId="20" xfId="1" applyFont="1" applyFill="1" applyBorder="1"/>
    <xf numFmtId="2" fontId="16" fillId="36" borderId="21" xfId="1" applyNumberFormat="1" applyFont="1" applyFill="1" applyBorder="1"/>
    <xf numFmtId="0" fontId="0" fillId="35" borderId="13" xfId="0" applyFill="1" applyBorder="1"/>
    <xf numFmtId="0" fontId="0" fillId="37" borderId="17" xfId="0" applyFill="1" applyBorder="1"/>
    <xf numFmtId="0" fontId="0" fillId="37" borderId="0" xfId="0" applyFill="1"/>
    <xf numFmtId="0" fontId="0" fillId="38" borderId="0" xfId="0" applyNumberFormat="1" applyFont="1" applyFill="1" applyBorder="1" applyAlignment="1"/>
    <xf numFmtId="0" fontId="0" fillId="37" borderId="0" xfId="0" applyNumberFormat="1" applyFont="1" applyFill="1" applyBorder="1" applyAlignment="1"/>
    <xf numFmtId="0" fontId="16" fillId="36" borderId="12" xfId="0" applyFont="1" applyFill="1" applyBorder="1"/>
    <xf numFmtId="164" fontId="0" fillId="35" borderId="11" xfId="1" applyFont="1" applyFill="1" applyBorder="1"/>
    <xf numFmtId="164" fontId="0" fillId="35" borderId="11" xfId="1" applyFont="1" applyFill="1" applyBorder="1" applyAlignment="1"/>
    <xf numFmtId="0" fontId="13" fillId="33" borderId="18" xfId="0" applyFont="1" applyFill="1" applyBorder="1"/>
    <xf numFmtId="49" fontId="0" fillId="34" borderId="11" xfId="0" applyNumberFormat="1" applyFont="1" applyFill="1" applyBorder="1"/>
    <xf numFmtId="49" fontId="0" fillId="0" borderId="11" xfId="0" applyNumberFormat="1" applyFont="1" applyBorder="1"/>
    <xf numFmtId="0" fontId="16" fillId="36" borderId="14" xfId="0" applyFont="1" applyFill="1" applyBorder="1"/>
    <xf numFmtId="0" fontId="0" fillId="0" borderId="22" xfId="0" applyBorder="1"/>
    <xf numFmtId="0" fontId="0" fillId="0" borderId="17" xfId="0" applyBorder="1"/>
    <xf numFmtId="0" fontId="16" fillId="36" borderId="0" xfId="0" applyFont="1" applyFill="1"/>
    <xf numFmtId="0" fontId="13" fillId="39" borderId="23" xfId="0" applyFont="1" applyFill="1" applyBorder="1"/>
    <xf numFmtId="0" fontId="13" fillId="39" borderId="24" xfId="0" applyFont="1" applyFill="1" applyBorder="1"/>
    <xf numFmtId="0" fontId="16" fillId="40" borderId="11" xfId="0" applyFont="1" applyFill="1" applyBorder="1"/>
    <xf numFmtId="43" fontId="16" fillId="40" borderId="11" xfId="1" applyNumberFormat="1" applyFont="1" applyFill="1" applyBorder="1"/>
    <xf numFmtId="0" fontId="16" fillId="0" borderId="11" xfId="0" applyFont="1" applyBorder="1"/>
    <xf numFmtId="43" fontId="16" fillId="0" borderId="11" xfId="0" applyNumberFormat="1" applyFont="1" applyBorder="1"/>
    <xf numFmtId="43" fontId="16" fillId="40" borderId="11" xfId="0" applyNumberFormat="1" applyFont="1" applyFill="1" applyBorder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9">
    <dxf>
      <numFmt numFmtId="0" formatCode="General"/>
    </dxf>
    <dxf>
      <numFmt numFmtId="0" formatCode="General"/>
    </dxf>
    <dxf>
      <numFmt numFmtId="165" formatCode="dd/mm/yyyy"/>
    </dxf>
    <dxf>
      <numFmt numFmtId="165" formatCode="dd/mm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dcan for august 2023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0">
      <queryTableField id="2" name="Requestor" tableColumnId="1"/>
      <queryTableField id="1" name="Request Title" tableColumnId="2"/>
      <queryTableField id="3" name="Business Function" tableColumnId="3"/>
      <queryTableField id="14" dataBound="0" tableColumnId="14"/>
      <queryTableField id="13" dataBound="0" tableColumnId="13"/>
      <queryTableField id="5" name="PO Decommit" tableColumnId="5"/>
      <queryTableField id="6" name="PO Deleted" tableColumnId="6"/>
      <queryTableField id="7" name="PO Closed" tableColumnId="7"/>
      <queryTableField id="8" name="Date" tableColumnId="8"/>
      <queryTableField id="9" name="Approval attached" tableColumnId="9"/>
    </queryTableFields>
    <queryTableDeletedFields count="3">
      <deletedField name="Amount Recovered"/>
      <deletedField name="Item Type"/>
      <deletedField name="Path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dcan report unbabked" backgroundRefresh="0" connectionId="3" xr16:uid="{00000000-0016-0000-0100-000001000000}" autoFormatId="16" applyNumberFormats="0" applyBorderFormats="0" applyFontFormats="0" applyPatternFormats="0" applyAlignmentFormats="0" applyWidthHeightFormats="0">
  <queryTableRefresh nextId="15">
    <queryTableFields count="10">
      <queryTableField id="1" name="Title" tableColumnId="1"/>
      <queryTableField id="2" name="Request Title" tableColumnId="2"/>
      <queryTableField id="3" name="Function" tableColumnId="3"/>
      <queryTableField id="14" dataBound="0" tableColumnId="14"/>
      <queryTableField id="13" dataBound="0" tableColumnId="13"/>
      <queryTableField id="5" name="PO decommitted" tableColumnId="5"/>
      <queryTableField id="6" name="PO Deleted" tableColumnId="6"/>
      <queryTableField id="7" name="PO Closed" tableColumnId="7"/>
      <queryTableField id="8" name="Date" tableColumnId="8"/>
      <queryTableField id="9" name="Approval" tableColumnId="9"/>
    </queryTableFields>
    <queryTableDeletedFields count="3">
      <deletedField name="Amount Recovered"/>
      <deletedField name="Item Type"/>
      <deletedField name="Path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DCAN OCT TO FEB 2024" backgroundRefresh="0" connectionId="2" xr16:uid="{00000000-0016-0000-0200-000002000000}" autoFormatId="16" applyNumberFormats="0" applyBorderFormats="0" applyFontFormats="0" applyPatternFormats="0" applyAlignmentFormats="0" applyWidthHeightFormats="0">
  <queryTableRefresh nextId="15">
    <queryTableFields count="10">
      <queryTableField id="1" name="Title" tableColumnId="1"/>
      <queryTableField id="2" name="Request Title" tableColumnId="2"/>
      <queryTableField id="3" name="Function" tableColumnId="3"/>
      <queryTableField id="13" dataBound="0" tableColumnId="13"/>
      <queryTableField id="14" dataBound="0" tableColumnId="14"/>
      <queryTableField id="5" name="PO decommitted" tableColumnId="6"/>
      <queryTableField id="6" name="PO deleted" tableColumnId="7"/>
      <queryTableField id="7" name="PO Closed" tableColumnId="8"/>
      <queryTableField id="8" name="Date" tableColumnId="9"/>
      <queryTableField id="9" name="Document attached" tableColumnId="10"/>
    </queryTableFields>
    <queryTableDeletedFields count="4">
      <deletedField name="Amount Recovered"/>
      <deletedField name="Naira Amount Saved"/>
      <deletedField name="Item Type"/>
      <deletedField name="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sodcan_for_august_2023" displayName="Table_sodcan_for_august_2023" ref="A1:J12" tableType="queryTable" totalsRowCount="1">
  <autoFilter ref="A1:J11" xr:uid="{00000000-0009-0000-0100-000002000000}"/>
  <tableColumns count="10">
    <tableColumn id="1" xr3:uid="{00000000-0010-0000-0000-000001000000}" uniqueName="Requestor" name="Requestor" queryTableFieldId="2" dataDxfId="58" totalsRowDxfId="57"/>
    <tableColumn id="2" xr3:uid="{00000000-0010-0000-0000-000002000000}" uniqueName="RequestTitle" name="Request Title" queryTableFieldId="1" dataDxfId="56" totalsRowDxfId="55"/>
    <tableColumn id="3" xr3:uid="{00000000-0010-0000-0000-000003000000}" uniqueName="BusinessFunction" name="Business Function" queryTableFieldId="3" dataDxfId="54" totalsRowDxfId="53"/>
    <tableColumn id="14" xr3:uid="{00000000-0010-0000-0000-00000E000000}" uniqueName="14" name="Amount Recovered $" totalsRowFunction="custom" queryTableFieldId="14" totalsRowDxfId="52" totalsRowCellStyle="Comma">
      <totalsRowFormula>SUM(D2:D11)</totalsRowFormula>
    </tableColumn>
    <tableColumn id="13" xr3:uid="{00000000-0010-0000-0000-00000D000000}" uniqueName="13" name="Amount Amount N" totalsRowFunction="custom" queryTableFieldId="13" dataDxfId="51" totalsRowDxfId="50" totalsRowCellStyle="Comma">
      <totalsRowFormula>SUM(E2:E11)</totalsRowFormula>
    </tableColumn>
    <tableColumn id="5" xr3:uid="{00000000-0010-0000-0000-000005000000}" uniqueName="PODecommit" name="PO Decommit" queryTableFieldId="5" dataDxfId="49" totalsRowDxfId="48"/>
    <tableColumn id="6" xr3:uid="{00000000-0010-0000-0000-000006000000}" uniqueName="PODeleted" name="PO Deleted" queryTableFieldId="6" dataDxfId="47" totalsRowDxfId="46"/>
    <tableColumn id="7" xr3:uid="{00000000-0010-0000-0000-000007000000}" uniqueName="POClosed" name="PO Closed" queryTableFieldId="7" dataDxfId="45" totalsRowDxfId="44"/>
    <tableColumn id="8" xr3:uid="{00000000-0010-0000-0000-000008000000}" uniqueName="Date" name="Date" queryTableFieldId="8" dataDxfId="43" totalsRowDxfId="42"/>
    <tableColumn id="9" xr3:uid="{00000000-0010-0000-0000-000009000000}" uniqueName="Approvalattached" name="Approval attached" queryTableFieldId="9" dataDxfId="41" totalsRow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Sodcan_report_unbabked" displayName="Table_Sodcan_report_unbabked" ref="A1:J26" tableType="queryTable" totalsRowCount="1">
  <autoFilter ref="A1:J25" xr:uid="{00000000-0009-0000-0100-000001000000}"/>
  <tableColumns count="10">
    <tableColumn id="1" xr3:uid="{00000000-0010-0000-0100-000001000000}" uniqueName="Title" name="Title" queryTableFieldId="1" dataDxfId="39" totalsRowDxfId="38"/>
    <tableColumn id="2" xr3:uid="{00000000-0010-0000-0100-000002000000}" uniqueName="RequestTitle" name="Request Title" queryTableFieldId="2" dataDxfId="37" totalsRowDxfId="36"/>
    <tableColumn id="3" xr3:uid="{00000000-0010-0000-0100-000003000000}" uniqueName="Function" name="Function" queryTableFieldId="3" dataDxfId="35" totalsRowDxfId="34"/>
    <tableColumn id="14" xr3:uid="{00000000-0010-0000-0100-00000E000000}" uniqueName="14" name="Amount Recovered $" totalsRowFunction="custom" queryTableFieldId="14" dataDxfId="33" totalsRowDxfId="32" totalsRowCellStyle="Comma">
      <totalsRowFormula>SUM(D2:D25)</totalsRowFormula>
    </tableColumn>
    <tableColumn id="13" xr3:uid="{00000000-0010-0000-0100-00000D000000}" uniqueName="13" name="Amount Recovered N" totalsRowFunction="custom" queryTableFieldId="13" dataDxfId="31" totalsRowDxfId="30" totalsRowCellStyle="Comma">
      <totalsRowFormula>SUM(E2:E25)</totalsRowFormula>
    </tableColumn>
    <tableColumn id="5" xr3:uid="{00000000-0010-0000-0100-000005000000}" uniqueName="POdecommitted" name="PO decommitted" queryTableFieldId="5" dataDxfId="29" totalsRowDxfId="28"/>
    <tableColumn id="6" xr3:uid="{00000000-0010-0000-0100-000006000000}" uniqueName="PODeleted" name="PO Deleted" queryTableFieldId="6" dataDxfId="27" totalsRowDxfId="26"/>
    <tableColumn id="7" xr3:uid="{00000000-0010-0000-0100-000007000000}" uniqueName="POClosed" name="PO Closed" queryTableFieldId="7" dataDxfId="25" totalsRowDxfId="24"/>
    <tableColumn id="8" xr3:uid="{00000000-0010-0000-0100-000008000000}" uniqueName="Date" name="Date" queryTableFieldId="8" dataDxfId="23" totalsRowDxfId="22"/>
    <tableColumn id="9" xr3:uid="{00000000-0010-0000-0100-000009000000}" uniqueName="Approval" name="Approval" queryTableFieldId="9" dataDxfId="21" totalsRow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SODCAN_OCT_TO_FEB_2024" displayName="Table_SODCAN_OCT_TO_FEB_2024" ref="A1:J78" tableType="queryTable" totalsRowCount="1">
  <autoFilter ref="A1:J77" xr:uid="{00000000-0009-0000-0100-000003000000}"/>
  <tableColumns count="10">
    <tableColumn id="1" xr3:uid="{00000000-0010-0000-0200-000001000000}" uniqueName="Title" name="Title" queryTableFieldId="1" dataDxfId="19" totalsRowDxfId="18"/>
    <tableColumn id="2" xr3:uid="{00000000-0010-0000-0200-000002000000}" uniqueName="RequestTitle" name="Request Title" queryTableFieldId="2" dataDxfId="17" totalsRowDxfId="16"/>
    <tableColumn id="3" xr3:uid="{00000000-0010-0000-0200-000003000000}" uniqueName="Function" name="Function" queryTableFieldId="3" dataDxfId="15" totalsRowDxfId="14"/>
    <tableColumn id="13" xr3:uid="{00000000-0010-0000-0200-00000D000000}" uniqueName="13" name="Amount Recovered $" totalsRowFunction="custom" queryTableFieldId="13" dataDxfId="13" totalsRowDxfId="12" totalsRowCellStyle="Comma">
      <totalsRowFormula>SUM(D2:D77)</totalsRowFormula>
    </tableColumn>
    <tableColumn id="14" xr3:uid="{00000000-0010-0000-0200-00000E000000}" uniqueName="14" name="Amount Recovered N " totalsRowFunction="custom" queryTableFieldId="14" dataDxfId="11" totalsRowDxfId="10" totalsRowCellStyle="Comma">
      <totalsRowFormula>SUM(E2:E77)</totalsRowFormula>
    </tableColumn>
    <tableColumn id="6" xr3:uid="{00000000-0010-0000-0200-000006000000}" uniqueName="POdecommitted" name="PO decommitted" queryTableFieldId="5" dataDxfId="9" totalsRowDxfId="8"/>
    <tableColumn id="7" xr3:uid="{00000000-0010-0000-0200-000007000000}" uniqueName="POdeleted" name="PO deleted" queryTableFieldId="6" dataDxfId="7" totalsRowDxfId="6"/>
    <tableColumn id="8" xr3:uid="{00000000-0010-0000-0200-000008000000}" uniqueName="POClosed" name="PO Closed" queryTableFieldId="7" dataDxfId="5" totalsRowDxfId="4"/>
    <tableColumn id="9" xr3:uid="{00000000-0010-0000-0200-000009000000}" uniqueName="Date" name="Date" queryTableFieldId="8" dataDxfId="3" totalsRowDxfId="2"/>
    <tableColumn id="10" xr3:uid="{00000000-0010-0000-0200-00000A000000}" uniqueName="Documentattached" name="Document attached" queryTableFieldId="9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opLeftCell="D1" workbookViewId="0">
      <selection activeCell="N12" sqref="N12:O12"/>
    </sheetView>
  </sheetViews>
  <sheetFormatPr defaultRowHeight="15" x14ac:dyDescent="0.25"/>
  <cols>
    <col min="1" max="1" width="60.5703125" bestFit="1" customWidth="1"/>
    <col min="2" max="2" width="77.85546875" bestFit="1" customWidth="1"/>
    <col min="3" max="3" width="18.5703125" bestFit="1" customWidth="1"/>
    <col min="4" max="4" width="22.42578125" customWidth="1"/>
    <col min="5" max="5" width="21.5703125" customWidth="1"/>
    <col min="6" max="6" width="15" bestFit="1" customWidth="1"/>
    <col min="7" max="7" width="12.85546875" bestFit="1" customWidth="1"/>
    <col min="8" max="8" width="11.85546875" bestFit="1" customWidth="1"/>
    <col min="9" max="9" width="10.42578125" bestFit="1" customWidth="1"/>
    <col min="10" max="10" width="18.85546875" bestFit="1" customWidth="1"/>
    <col min="12" max="12" width="10.85546875" customWidth="1"/>
    <col min="14" max="14" width="10.5703125" customWidth="1"/>
  </cols>
  <sheetData>
    <row r="1" spans="1:16" x14ac:dyDescent="0.25">
      <c r="A1" t="s">
        <v>132</v>
      </c>
      <c r="B1" t="s">
        <v>1</v>
      </c>
      <c r="C1" t="s">
        <v>131</v>
      </c>
      <c r="D1" t="s">
        <v>282</v>
      </c>
      <c r="E1" t="s">
        <v>285</v>
      </c>
      <c r="F1" t="s">
        <v>130</v>
      </c>
      <c r="G1" t="s">
        <v>4</v>
      </c>
      <c r="H1" t="s">
        <v>5</v>
      </c>
      <c r="I1" t="s">
        <v>6</v>
      </c>
      <c r="J1" t="s">
        <v>129</v>
      </c>
      <c r="N1" s="9" t="s">
        <v>289</v>
      </c>
      <c r="O1" s="9" t="s">
        <v>290</v>
      </c>
      <c r="P1" s="9" t="s">
        <v>291</v>
      </c>
    </row>
    <row r="2" spans="1:16" x14ac:dyDescent="0.25">
      <c r="A2" s="3" t="s">
        <v>128</v>
      </c>
      <c r="B2" s="3" t="s">
        <v>127</v>
      </c>
      <c r="C2" s="3" t="s">
        <v>108</v>
      </c>
      <c r="D2" s="3">
        <v>428974.85</v>
      </c>
      <c r="E2" s="3"/>
      <c r="F2" s="3" t="s">
        <v>17</v>
      </c>
      <c r="G2" s="3" t="s">
        <v>11</v>
      </c>
      <c r="H2" s="3" t="s">
        <v>124</v>
      </c>
      <c r="I2" s="3" t="s">
        <v>126</v>
      </c>
      <c r="J2" t="b">
        <v>1</v>
      </c>
      <c r="N2" s="7">
        <v>3</v>
      </c>
      <c r="O2" s="7">
        <v>8</v>
      </c>
      <c r="P2" s="7">
        <v>11</v>
      </c>
    </row>
    <row r="3" spans="1:16" x14ac:dyDescent="0.25">
      <c r="A3" s="3" t="s">
        <v>125</v>
      </c>
      <c r="B3" s="3" t="s">
        <v>118</v>
      </c>
      <c r="C3" s="3" t="s">
        <v>28</v>
      </c>
      <c r="D3" s="3">
        <v>319980.81</v>
      </c>
      <c r="E3" s="3"/>
      <c r="F3" s="3" t="s">
        <v>75</v>
      </c>
      <c r="G3" s="3" t="s">
        <v>40</v>
      </c>
      <c r="H3" s="3" t="s">
        <v>124</v>
      </c>
      <c r="I3" s="3" t="s">
        <v>123</v>
      </c>
      <c r="J3" t="b">
        <v>1</v>
      </c>
      <c r="N3" s="8">
        <v>6</v>
      </c>
      <c r="O3" s="8">
        <v>5</v>
      </c>
      <c r="P3" s="8">
        <v>11</v>
      </c>
    </row>
    <row r="4" spans="1:16" x14ac:dyDescent="0.25">
      <c r="A4" s="3" t="s">
        <v>122</v>
      </c>
      <c r="B4" s="3" t="s">
        <v>121</v>
      </c>
      <c r="C4" s="3" t="s">
        <v>120</v>
      </c>
      <c r="D4" s="3">
        <v>7667533.5800000001</v>
      </c>
      <c r="E4" s="3"/>
      <c r="F4" s="3" t="s">
        <v>12</v>
      </c>
      <c r="G4" s="3" t="s">
        <v>70</v>
      </c>
      <c r="H4" s="3" t="s">
        <v>70</v>
      </c>
      <c r="I4" s="3" t="s">
        <v>119</v>
      </c>
      <c r="J4" t="b">
        <v>1</v>
      </c>
      <c r="N4" s="7">
        <v>0</v>
      </c>
      <c r="O4" s="7">
        <v>4</v>
      </c>
      <c r="P4" s="7">
        <v>4</v>
      </c>
    </row>
    <row r="5" spans="1:16" x14ac:dyDescent="0.25">
      <c r="A5" s="3" t="s">
        <v>106</v>
      </c>
      <c r="B5" s="3" t="s">
        <v>118</v>
      </c>
      <c r="C5" s="3" t="s">
        <v>38</v>
      </c>
      <c r="D5" s="3">
        <v>897141.33</v>
      </c>
      <c r="E5" s="3"/>
      <c r="F5" s="3" t="s">
        <v>117</v>
      </c>
      <c r="G5" s="3" t="s">
        <v>116</v>
      </c>
      <c r="H5" s="3" t="s">
        <v>115</v>
      </c>
      <c r="I5" s="3" t="s">
        <v>114</v>
      </c>
      <c r="J5" t="b">
        <v>1</v>
      </c>
      <c r="N5" s="8">
        <v>74</v>
      </c>
      <c r="O5" s="8">
        <v>14</v>
      </c>
      <c r="P5" s="8">
        <v>88</v>
      </c>
    </row>
    <row r="6" spans="1:16" x14ac:dyDescent="0.25">
      <c r="A6" s="3" t="s">
        <v>113</v>
      </c>
      <c r="B6" s="3" t="s">
        <v>112</v>
      </c>
      <c r="C6" s="3" t="s">
        <v>28</v>
      </c>
      <c r="D6" s="3">
        <v>107355.84</v>
      </c>
      <c r="E6" s="3"/>
      <c r="F6" s="3" t="s">
        <v>31</v>
      </c>
      <c r="G6" s="3" t="s">
        <v>22</v>
      </c>
      <c r="H6" s="3" t="s">
        <v>17</v>
      </c>
      <c r="I6" s="3" t="s">
        <v>111</v>
      </c>
      <c r="J6" t="b">
        <v>1</v>
      </c>
      <c r="N6" s="7">
        <v>1</v>
      </c>
      <c r="O6" s="7">
        <v>2</v>
      </c>
      <c r="P6" s="7">
        <v>3</v>
      </c>
    </row>
    <row r="7" spans="1:16" x14ac:dyDescent="0.25">
      <c r="A7" s="3" t="s">
        <v>110</v>
      </c>
      <c r="B7" s="3" t="s">
        <v>109</v>
      </c>
      <c r="C7" s="3" t="s">
        <v>108</v>
      </c>
      <c r="D7" s="3">
        <v>3032412.19</v>
      </c>
      <c r="E7" s="3"/>
      <c r="F7" s="3" t="s">
        <v>75</v>
      </c>
      <c r="G7" s="3" t="s">
        <v>17</v>
      </c>
      <c r="H7" s="3" t="s">
        <v>83</v>
      </c>
      <c r="I7" s="3" t="s">
        <v>107</v>
      </c>
      <c r="J7" t="b">
        <v>1</v>
      </c>
      <c r="N7" s="8">
        <v>6</v>
      </c>
      <c r="O7" s="8">
        <v>3</v>
      </c>
      <c r="P7" s="8">
        <v>9</v>
      </c>
    </row>
    <row r="8" spans="1:16" x14ac:dyDescent="0.25">
      <c r="A8" s="3" t="s">
        <v>106</v>
      </c>
      <c r="B8" s="3" t="s">
        <v>105</v>
      </c>
      <c r="C8" s="3" t="s">
        <v>38</v>
      </c>
      <c r="E8" s="3" t="s">
        <v>284</v>
      </c>
      <c r="F8" s="3" t="s">
        <v>17</v>
      </c>
      <c r="G8" s="3" t="s">
        <v>12</v>
      </c>
      <c r="H8" s="3" t="s">
        <v>17</v>
      </c>
      <c r="I8" s="3" t="s">
        <v>102</v>
      </c>
      <c r="J8" t="b">
        <v>1</v>
      </c>
      <c r="N8" s="7">
        <v>3</v>
      </c>
      <c r="O8" s="7">
        <v>0</v>
      </c>
      <c r="P8" s="7">
        <v>3</v>
      </c>
    </row>
    <row r="9" spans="1:16" x14ac:dyDescent="0.25">
      <c r="A9" s="3" t="s">
        <v>104</v>
      </c>
      <c r="B9" s="3" t="s">
        <v>103</v>
      </c>
      <c r="C9" s="3" t="s">
        <v>10</v>
      </c>
      <c r="E9" s="3">
        <v>11029735.199999999</v>
      </c>
      <c r="F9" s="3" t="s">
        <v>79</v>
      </c>
      <c r="G9" s="3" t="s">
        <v>12</v>
      </c>
      <c r="H9" s="3" t="s">
        <v>79</v>
      </c>
      <c r="I9" s="3" t="s">
        <v>102</v>
      </c>
      <c r="J9" t="b">
        <v>1</v>
      </c>
      <c r="N9" s="8">
        <v>7</v>
      </c>
      <c r="O9" s="8">
        <v>0</v>
      </c>
      <c r="P9" s="8">
        <v>7</v>
      </c>
    </row>
    <row r="10" spans="1:16" x14ac:dyDescent="0.25">
      <c r="A10" s="3" t="s">
        <v>101</v>
      </c>
      <c r="B10" s="3" t="s">
        <v>100</v>
      </c>
      <c r="C10" s="3" t="s">
        <v>47</v>
      </c>
      <c r="E10" s="3">
        <v>39924791.990000002</v>
      </c>
      <c r="F10" s="3" t="s">
        <v>70</v>
      </c>
      <c r="G10" s="3" t="s">
        <v>12</v>
      </c>
      <c r="H10" s="3" t="s">
        <v>70</v>
      </c>
      <c r="I10" s="3" t="s">
        <v>98</v>
      </c>
      <c r="J10" t="b">
        <v>1</v>
      </c>
      <c r="N10" s="7">
        <v>4</v>
      </c>
      <c r="O10" s="7">
        <v>0</v>
      </c>
      <c r="P10" s="7">
        <v>4</v>
      </c>
    </row>
    <row r="11" spans="1:16" ht="15.75" thickBot="1" x14ac:dyDescent="0.3">
      <c r="A11" s="3" t="s">
        <v>19</v>
      </c>
      <c r="B11" s="3" t="s">
        <v>99</v>
      </c>
      <c r="C11" s="3" t="s">
        <v>28</v>
      </c>
      <c r="D11" s="3">
        <v>229292.45</v>
      </c>
      <c r="E11" s="3"/>
      <c r="F11" s="3" t="s">
        <v>31</v>
      </c>
      <c r="G11" s="3" t="s">
        <v>17</v>
      </c>
      <c r="H11" s="3" t="s">
        <v>70</v>
      </c>
      <c r="I11" s="3" t="s">
        <v>98</v>
      </c>
      <c r="J11" t="b">
        <v>1</v>
      </c>
      <c r="N11" s="10">
        <v>1</v>
      </c>
      <c r="O11" s="10">
        <v>3</v>
      </c>
      <c r="P11" s="10">
        <v>4</v>
      </c>
    </row>
    <row r="12" spans="1:16" ht="15.75" thickBot="1" x14ac:dyDescent="0.3">
      <c r="A12" s="1"/>
      <c r="B12" s="1"/>
      <c r="C12" s="1"/>
      <c r="D12" s="34">
        <f>SUM(D2:D11)</f>
        <v>12682691.049999999</v>
      </c>
      <c r="E12" s="34">
        <f>SUM(E2:E11)</f>
        <v>50954527.189999998</v>
      </c>
      <c r="F12" s="1"/>
      <c r="G12" s="1"/>
      <c r="H12" s="1"/>
      <c r="I12" s="1"/>
      <c r="J12" s="2"/>
      <c r="L12" s="18" t="s">
        <v>5</v>
      </c>
      <c r="M12" s="19"/>
      <c r="N12" s="18">
        <f>SUM(N2:N11)</f>
        <v>105</v>
      </c>
      <c r="O12" s="19">
        <f>SUM(O2:O11)</f>
        <v>39</v>
      </c>
      <c r="P12" s="20">
        <f>SUM(P2:P11)</f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opLeftCell="B1" workbookViewId="0">
      <selection activeCell="M26" sqref="M26:N26"/>
    </sheetView>
  </sheetViews>
  <sheetFormatPr defaultRowHeight="15" x14ac:dyDescent="0.25"/>
  <cols>
    <col min="1" max="1" width="20" bestFit="1" customWidth="1"/>
    <col min="2" max="2" width="80.7109375" bestFit="1" customWidth="1"/>
    <col min="3" max="3" width="13.5703125" customWidth="1"/>
    <col min="4" max="5" width="26.140625" customWidth="1"/>
    <col min="6" max="6" width="17.7109375" bestFit="1" customWidth="1"/>
    <col min="7" max="7" width="12.85546875" bestFit="1" customWidth="1"/>
    <col min="8" max="8" width="11.85546875" bestFit="1" customWidth="1"/>
    <col min="9" max="9" width="10.140625" bestFit="1" customWidth="1"/>
    <col min="10" max="10" width="10.85546875" bestFit="1" customWidth="1"/>
    <col min="12" max="12" width="12.85546875" customWidth="1"/>
    <col min="13" max="13" width="17.140625" customWidth="1"/>
    <col min="14" max="14" width="1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282</v>
      </c>
      <c r="E1" t="s">
        <v>279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M1" s="14" t="s">
        <v>292</v>
      </c>
      <c r="N1" s="14" t="s">
        <v>293</v>
      </c>
    </row>
    <row r="2" spans="1:17" x14ac:dyDescent="0.25">
      <c r="A2" s="1" t="s">
        <v>8</v>
      </c>
      <c r="B2" s="1" t="s">
        <v>9</v>
      </c>
      <c r="C2" s="1" t="s">
        <v>10</v>
      </c>
      <c r="D2" s="1"/>
      <c r="E2" s="1"/>
      <c r="F2" s="1" t="s">
        <v>11</v>
      </c>
      <c r="G2" s="1" t="s">
        <v>12</v>
      </c>
      <c r="H2" s="1" t="s">
        <v>11</v>
      </c>
      <c r="I2" s="1" t="s">
        <v>13</v>
      </c>
      <c r="J2" s="2" t="b">
        <v>1</v>
      </c>
      <c r="M2" s="11">
        <v>8</v>
      </c>
      <c r="N2" s="11">
        <v>0</v>
      </c>
    </row>
    <row r="3" spans="1:17" x14ac:dyDescent="0.25">
      <c r="A3" s="1" t="s">
        <v>14</v>
      </c>
      <c r="B3" s="1" t="s">
        <v>15</v>
      </c>
      <c r="C3" s="1" t="s">
        <v>16</v>
      </c>
      <c r="D3" s="1"/>
      <c r="E3" s="1">
        <v>17935700</v>
      </c>
      <c r="F3" s="1" t="s">
        <v>17</v>
      </c>
      <c r="G3" s="1" t="s">
        <v>12</v>
      </c>
      <c r="H3" s="1" t="s">
        <v>17</v>
      </c>
      <c r="I3" s="1" t="s">
        <v>18</v>
      </c>
      <c r="J3" s="2" t="b">
        <v>1</v>
      </c>
      <c r="M3" s="12">
        <v>3</v>
      </c>
      <c r="N3" s="12">
        <v>0</v>
      </c>
    </row>
    <row r="4" spans="1:17" x14ac:dyDescent="0.25">
      <c r="A4" s="1" t="s">
        <v>19</v>
      </c>
      <c r="B4" s="1" t="s">
        <v>20</v>
      </c>
      <c r="C4" s="1" t="s">
        <v>21</v>
      </c>
      <c r="D4" s="1">
        <v>746444.7</v>
      </c>
      <c r="E4" s="1"/>
      <c r="F4" s="1" t="s">
        <v>22</v>
      </c>
      <c r="G4" s="1" t="s">
        <v>12</v>
      </c>
      <c r="H4" s="1" t="s">
        <v>22</v>
      </c>
      <c r="I4" s="1" t="s">
        <v>23</v>
      </c>
      <c r="J4" s="2" t="b">
        <v>1</v>
      </c>
      <c r="M4" s="11">
        <v>2</v>
      </c>
      <c r="N4" s="11">
        <v>0</v>
      </c>
    </row>
    <row r="5" spans="1:17" x14ac:dyDescent="0.25">
      <c r="A5" s="1" t="s">
        <v>19</v>
      </c>
      <c r="B5" s="1" t="s">
        <v>24</v>
      </c>
      <c r="C5" s="1" t="s">
        <v>21</v>
      </c>
      <c r="D5" s="1" t="s">
        <v>286</v>
      </c>
      <c r="E5" s="1"/>
      <c r="F5" s="1" t="s">
        <v>25</v>
      </c>
      <c r="G5" s="1" t="s">
        <v>12</v>
      </c>
      <c r="H5" s="1" t="s">
        <v>25</v>
      </c>
      <c r="I5" s="1" t="s">
        <v>26</v>
      </c>
      <c r="J5" s="2" t="b">
        <v>1</v>
      </c>
      <c r="M5" s="12">
        <v>10</v>
      </c>
      <c r="N5" s="12">
        <v>0</v>
      </c>
    </row>
    <row r="6" spans="1:17" x14ac:dyDescent="0.25">
      <c r="A6" s="1" t="s">
        <v>19</v>
      </c>
      <c r="B6" s="1" t="s">
        <v>27</v>
      </c>
      <c r="C6" s="1" t="s">
        <v>28</v>
      </c>
      <c r="D6" s="1">
        <v>453001.92</v>
      </c>
      <c r="E6" s="1"/>
      <c r="F6" s="1" t="s">
        <v>22</v>
      </c>
      <c r="G6" s="1" t="s">
        <v>12</v>
      </c>
      <c r="H6" s="1" t="s">
        <v>22</v>
      </c>
      <c r="I6" s="1" t="s">
        <v>29</v>
      </c>
      <c r="J6" s="2" t="b">
        <v>1</v>
      </c>
      <c r="M6" s="11">
        <v>2</v>
      </c>
      <c r="N6" s="11">
        <v>0</v>
      </c>
    </row>
    <row r="7" spans="1:17" x14ac:dyDescent="0.25">
      <c r="A7" s="1" t="s">
        <v>19</v>
      </c>
      <c r="B7" s="1" t="s">
        <v>30</v>
      </c>
      <c r="C7" s="1" t="s">
        <v>28</v>
      </c>
      <c r="D7" s="1">
        <v>96394.84</v>
      </c>
      <c r="E7" s="1"/>
      <c r="F7" s="1" t="s">
        <v>31</v>
      </c>
      <c r="G7" s="1" t="s">
        <v>12</v>
      </c>
      <c r="H7" s="1" t="s">
        <v>31</v>
      </c>
      <c r="I7" s="1" t="s">
        <v>32</v>
      </c>
      <c r="J7" s="2" t="b">
        <v>1</v>
      </c>
      <c r="M7" s="12">
        <v>1</v>
      </c>
      <c r="N7" s="12">
        <v>0</v>
      </c>
    </row>
    <row r="8" spans="1:17" x14ac:dyDescent="0.25">
      <c r="A8" s="1" t="s">
        <v>33</v>
      </c>
      <c r="B8" s="1" t="s">
        <v>34</v>
      </c>
      <c r="C8" s="1" t="s">
        <v>21</v>
      </c>
      <c r="D8" s="1">
        <v>262367.21999999997</v>
      </c>
      <c r="E8" s="1"/>
      <c r="F8" s="1" t="s">
        <v>22</v>
      </c>
      <c r="G8" s="1" t="s">
        <v>22</v>
      </c>
      <c r="H8" s="1" t="s">
        <v>70</v>
      </c>
      <c r="I8" s="1" t="s">
        <v>35</v>
      </c>
      <c r="J8" s="2" t="b">
        <v>1</v>
      </c>
      <c r="M8" s="11">
        <v>2</v>
      </c>
      <c r="N8" s="11">
        <v>2</v>
      </c>
    </row>
    <row r="9" spans="1:17" x14ac:dyDescent="0.25">
      <c r="A9" s="1" t="s">
        <v>36</v>
      </c>
      <c r="B9" s="1" t="s">
        <v>37</v>
      </c>
      <c r="C9" s="1" t="s">
        <v>38</v>
      </c>
      <c r="D9" s="1">
        <v>238098.47</v>
      </c>
      <c r="E9" s="1">
        <v>11378741.91</v>
      </c>
      <c r="F9" s="1" t="s">
        <v>39</v>
      </c>
      <c r="G9" s="1" t="s">
        <v>40</v>
      </c>
      <c r="H9" s="1" t="s">
        <v>41</v>
      </c>
      <c r="I9" s="1" t="s">
        <v>42</v>
      </c>
      <c r="J9" s="2" t="b">
        <v>1</v>
      </c>
      <c r="M9" s="12">
        <v>15</v>
      </c>
      <c r="N9" s="12">
        <v>5</v>
      </c>
    </row>
    <row r="10" spans="1:17" x14ac:dyDescent="0.25">
      <c r="A10" s="1" t="s">
        <v>8</v>
      </c>
      <c r="B10" s="1" t="s">
        <v>43</v>
      </c>
      <c r="C10" s="1" t="s">
        <v>10</v>
      </c>
      <c r="E10" s="1">
        <v>127683818.75</v>
      </c>
      <c r="F10" s="1" t="s">
        <v>44</v>
      </c>
      <c r="G10" s="1" t="s">
        <v>12</v>
      </c>
      <c r="H10" s="1" t="s">
        <v>44</v>
      </c>
      <c r="I10" s="1" t="s">
        <v>42</v>
      </c>
      <c r="J10" s="2" t="b">
        <v>1</v>
      </c>
      <c r="M10" s="11">
        <v>12</v>
      </c>
      <c r="N10" s="11">
        <v>0</v>
      </c>
    </row>
    <row r="11" spans="1:17" x14ac:dyDescent="0.25">
      <c r="A11" s="1" t="s">
        <v>45</v>
      </c>
      <c r="B11" s="1" t="s">
        <v>46</v>
      </c>
      <c r="C11" s="1" t="s">
        <v>47</v>
      </c>
      <c r="D11" s="1">
        <v>11610.81</v>
      </c>
      <c r="E11" s="1"/>
      <c r="F11" s="1"/>
      <c r="G11" s="1" t="s">
        <v>31</v>
      </c>
      <c r="H11" s="1" t="s">
        <v>31</v>
      </c>
      <c r="I11" s="1" t="s">
        <v>42</v>
      </c>
      <c r="J11" s="2" t="b">
        <v>1</v>
      </c>
      <c r="M11" s="13"/>
      <c r="N11" s="12">
        <v>1</v>
      </c>
    </row>
    <row r="12" spans="1:17" x14ac:dyDescent="0.25">
      <c r="A12" s="1" t="s">
        <v>19</v>
      </c>
      <c r="B12" s="1" t="s">
        <v>48</v>
      </c>
      <c r="C12" s="1" t="s">
        <v>21</v>
      </c>
      <c r="D12" s="1">
        <v>32509.13</v>
      </c>
      <c r="E12" s="1"/>
      <c r="F12" s="1" t="s">
        <v>31</v>
      </c>
      <c r="G12" s="1" t="s">
        <v>12</v>
      </c>
      <c r="H12" s="1" t="s">
        <v>31</v>
      </c>
      <c r="I12" s="1" t="s">
        <v>49</v>
      </c>
      <c r="J12" s="2" t="b">
        <v>1</v>
      </c>
      <c r="M12" s="11">
        <v>1</v>
      </c>
      <c r="N12" s="11">
        <v>0</v>
      </c>
      <c r="Q12" s="31"/>
    </row>
    <row r="13" spans="1:17" x14ac:dyDescent="0.25">
      <c r="A13" s="1" t="s">
        <v>8</v>
      </c>
      <c r="B13" s="1" t="s">
        <v>50</v>
      </c>
      <c r="C13" s="1" t="s">
        <v>51</v>
      </c>
      <c r="D13" s="1">
        <v>895774.1</v>
      </c>
      <c r="E13" s="1"/>
      <c r="F13" s="1" t="s">
        <v>12</v>
      </c>
      <c r="G13" s="1" t="s">
        <v>22</v>
      </c>
      <c r="H13" s="1" t="s">
        <v>22</v>
      </c>
      <c r="I13" s="1" t="s">
        <v>49</v>
      </c>
      <c r="J13" s="2" t="b">
        <v>1</v>
      </c>
      <c r="M13" s="12">
        <v>0</v>
      </c>
      <c r="N13" s="12">
        <v>2</v>
      </c>
      <c r="Q13" s="32"/>
    </row>
    <row r="14" spans="1:17" x14ac:dyDescent="0.25">
      <c r="A14" s="1" t="s">
        <v>52</v>
      </c>
      <c r="B14" s="1" t="s">
        <v>53</v>
      </c>
      <c r="C14" s="1" t="s">
        <v>54</v>
      </c>
      <c r="D14" s="1">
        <v>32509.13</v>
      </c>
      <c r="E14" s="1"/>
      <c r="F14" s="1" t="s">
        <v>31</v>
      </c>
      <c r="G14" s="1" t="s">
        <v>12</v>
      </c>
      <c r="H14" s="1" t="s">
        <v>31</v>
      </c>
      <c r="I14" s="1" t="s">
        <v>49</v>
      </c>
      <c r="J14" s="2" t="b">
        <v>1</v>
      </c>
      <c r="M14" s="11">
        <v>1</v>
      </c>
      <c r="N14" s="11">
        <v>0</v>
      </c>
      <c r="Q14" s="31"/>
    </row>
    <row r="15" spans="1:17" x14ac:dyDescent="0.25">
      <c r="A15" s="1" t="s">
        <v>55</v>
      </c>
      <c r="B15" s="1" t="s">
        <v>56</v>
      </c>
      <c r="C15" s="1" t="s">
        <v>57</v>
      </c>
      <c r="E15" s="1">
        <v>14005800</v>
      </c>
      <c r="F15" s="1" t="s">
        <v>25</v>
      </c>
      <c r="G15" s="1" t="s">
        <v>12</v>
      </c>
      <c r="H15" s="1" t="s">
        <v>25</v>
      </c>
      <c r="I15" s="1" t="s">
        <v>58</v>
      </c>
      <c r="J15" s="2" t="b">
        <v>1</v>
      </c>
      <c r="M15" s="12">
        <v>10</v>
      </c>
      <c r="N15" s="12">
        <v>0</v>
      </c>
      <c r="Q15" s="32"/>
    </row>
    <row r="16" spans="1:17" x14ac:dyDescent="0.25">
      <c r="A16" s="1" t="s">
        <v>8</v>
      </c>
      <c r="B16" s="1" t="s">
        <v>59</v>
      </c>
      <c r="C16" s="1" t="s">
        <v>10</v>
      </c>
      <c r="E16" s="1">
        <v>565519674.34000003</v>
      </c>
      <c r="F16" s="1" t="s">
        <v>60</v>
      </c>
      <c r="G16" s="1" t="s">
        <v>12</v>
      </c>
      <c r="H16" s="1" t="s">
        <v>60</v>
      </c>
      <c r="I16" s="1" t="s">
        <v>61</v>
      </c>
      <c r="J16" s="2" t="b">
        <v>1</v>
      </c>
      <c r="M16" s="11">
        <v>27</v>
      </c>
      <c r="N16" s="11">
        <v>0</v>
      </c>
      <c r="Q16" s="31"/>
    </row>
    <row r="17" spans="1:17" x14ac:dyDescent="0.25">
      <c r="A17" s="1" t="s">
        <v>62</v>
      </c>
      <c r="B17" s="1" t="s">
        <v>63</v>
      </c>
      <c r="C17" s="1" t="s">
        <v>64</v>
      </c>
      <c r="E17" s="1">
        <v>609938103.34000003</v>
      </c>
      <c r="F17" s="1" t="s">
        <v>65</v>
      </c>
      <c r="G17" s="1" t="s">
        <v>31</v>
      </c>
      <c r="H17" s="1" t="s">
        <v>66</v>
      </c>
      <c r="I17" s="1" t="s">
        <v>67</v>
      </c>
      <c r="J17" s="2" t="b">
        <v>1</v>
      </c>
      <c r="M17" s="12">
        <v>31</v>
      </c>
      <c r="N17" s="12">
        <v>1</v>
      </c>
      <c r="Q17" s="32"/>
    </row>
    <row r="18" spans="1:17" x14ac:dyDescent="0.25">
      <c r="A18" s="1" t="s">
        <v>68</v>
      </c>
      <c r="B18" s="1" t="s">
        <v>69</v>
      </c>
      <c r="C18" s="1" t="s">
        <v>21</v>
      </c>
      <c r="D18" s="1">
        <v>2426598.15</v>
      </c>
      <c r="E18" s="1"/>
      <c r="F18" s="1" t="s">
        <v>70</v>
      </c>
      <c r="G18" s="1" t="s">
        <v>31</v>
      </c>
      <c r="H18" s="1" t="s">
        <v>40</v>
      </c>
      <c r="I18" s="1" t="s">
        <v>71</v>
      </c>
      <c r="J18" s="2" t="b">
        <v>1</v>
      </c>
      <c r="M18" s="11">
        <v>4</v>
      </c>
      <c r="N18" s="11">
        <v>1</v>
      </c>
      <c r="Q18" s="31"/>
    </row>
    <row r="19" spans="1:17" x14ac:dyDescent="0.25">
      <c r="A19" s="1" t="s">
        <v>72</v>
      </c>
      <c r="B19" s="1" t="s">
        <v>73</v>
      </c>
      <c r="C19" s="1" t="s">
        <v>74</v>
      </c>
      <c r="D19" s="1">
        <v>548732.79</v>
      </c>
      <c r="E19" s="1"/>
      <c r="F19" s="1" t="s">
        <v>12</v>
      </c>
      <c r="G19" s="1" t="s">
        <v>75</v>
      </c>
      <c r="H19" s="1" t="s">
        <v>75</v>
      </c>
      <c r="I19" s="1" t="s">
        <v>76</v>
      </c>
      <c r="J19" s="2" t="b">
        <v>1</v>
      </c>
      <c r="M19" s="12">
        <v>0</v>
      </c>
      <c r="N19" s="12">
        <v>6</v>
      </c>
      <c r="Q19" s="32"/>
    </row>
    <row r="20" spans="1:17" x14ac:dyDescent="0.25">
      <c r="A20" s="1" t="s">
        <v>77</v>
      </c>
      <c r="B20" s="1" t="s">
        <v>78</v>
      </c>
      <c r="C20" s="1" t="s">
        <v>28</v>
      </c>
      <c r="D20" s="1">
        <v>180387.36</v>
      </c>
      <c r="E20" s="1"/>
      <c r="F20" s="1" t="s">
        <v>70</v>
      </c>
      <c r="G20" s="1" t="s">
        <v>79</v>
      </c>
      <c r="H20" s="1" t="s">
        <v>124</v>
      </c>
      <c r="I20" s="1" t="s">
        <v>80</v>
      </c>
      <c r="J20" s="2" t="b">
        <v>1</v>
      </c>
      <c r="M20" s="11">
        <v>4</v>
      </c>
      <c r="N20" s="11">
        <v>7</v>
      </c>
      <c r="Q20" s="31"/>
    </row>
    <row r="21" spans="1:17" x14ac:dyDescent="0.25">
      <c r="A21" s="1" t="s">
        <v>81</v>
      </c>
      <c r="B21" s="1" t="s">
        <v>82</v>
      </c>
      <c r="C21" s="1" t="s">
        <v>28</v>
      </c>
      <c r="D21" s="1">
        <v>41364.57</v>
      </c>
      <c r="E21" s="1"/>
      <c r="F21" s="1" t="s">
        <v>11</v>
      </c>
      <c r="G21" s="1" t="s">
        <v>31</v>
      </c>
      <c r="H21" s="1" t="s">
        <v>83</v>
      </c>
      <c r="I21" s="1" t="s">
        <v>84</v>
      </c>
      <c r="J21" s="2" t="b">
        <v>1</v>
      </c>
      <c r="M21" s="12">
        <v>8</v>
      </c>
      <c r="N21" s="12">
        <v>1</v>
      </c>
      <c r="Q21" s="32"/>
    </row>
    <row r="22" spans="1:17" x14ac:dyDescent="0.25">
      <c r="A22" s="1" t="s">
        <v>85</v>
      </c>
      <c r="B22" s="1" t="s">
        <v>86</v>
      </c>
      <c r="C22" s="1" t="s">
        <v>87</v>
      </c>
      <c r="D22" s="1">
        <v>3759390</v>
      </c>
      <c r="E22" s="1"/>
      <c r="F22" s="1" t="s">
        <v>12</v>
      </c>
      <c r="G22" s="1" t="s">
        <v>17</v>
      </c>
      <c r="H22" s="1" t="s">
        <v>17</v>
      </c>
      <c r="I22" s="1" t="s">
        <v>88</v>
      </c>
      <c r="J22" s="2" t="b">
        <v>1</v>
      </c>
      <c r="M22" s="11">
        <v>0</v>
      </c>
      <c r="N22" s="11">
        <v>3</v>
      </c>
      <c r="Q22" s="31"/>
    </row>
    <row r="23" spans="1:17" x14ac:dyDescent="0.25">
      <c r="A23" s="1" t="s">
        <v>85</v>
      </c>
      <c r="B23" s="1" t="s">
        <v>86</v>
      </c>
      <c r="C23" s="1" t="s">
        <v>87</v>
      </c>
      <c r="D23" s="1" t="s">
        <v>287</v>
      </c>
      <c r="E23" s="1"/>
      <c r="F23" s="1" t="s">
        <v>79</v>
      </c>
      <c r="G23" s="1" t="s">
        <v>12</v>
      </c>
      <c r="H23" s="1" t="s">
        <v>79</v>
      </c>
      <c r="I23" s="1" t="s">
        <v>88</v>
      </c>
      <c r="J23" s="2" t="b">
        <v>1</v>
      </c>
      <c r="M23" s="12">
        <v>7</v>
      </c>
      <c r="N23" s="12">
        <v>0</v>
      </c>
      <c r="Q23" s="32"/>
    </row>
    <row r="24" spans="1:17" x14ac:dyDescent="0.25">
      <c r="A24" s="1" t="s">
        <v>16</v>
      </c>
      <c r="B24" s="1" t="s">
        <v>89</v>
      </c>
      <c r="C24" s="1" t="s">
        <v>90</v>
      </c>
      <c r="D24" s="1">
        <v>12505892.98</v>
      </c>
      <c r="E24" s="1"/>
      <c r="F24" s="1" t="s">
        <v>91</v>
      </c>
      <c r="G24" s="1" t="s">
        <v>92</v>
      </c>
      <c r="H24" s="1" t="s">
        <v>93</v>
      </c>
      <c r="I24" s="1" t="s">
        <v>94</v>
      </c>
      <c r="J24" s="2" t="b">
        <v>1</v>
      </c>
      <c r="M24" s="11">
        <v>396</v>
      </c>
      <c r="N24" s="11">
        <v>26</v>
      </c>
      <c r="Q24" s="31"/>
    </row>
    <row r="25" spans="1:17" x14ac:dyDescent="0.25">
      <c r="A25" s="1" t="s">
        <v>95</v>
      </c>
      <c r="B25" s="1" t="s">
        <v>96</v>
      </c>
      <c r="C25" s="1" t="s">
        <v>28</v>
      </c>
      <c r="D25" s="1">
        <v>3560451.82</v>
      </c>
      <c r="E25" s="1"/>
      <c r="F25" s="1" t="s">
        <v>40</v>
      </c>
      <c r="G25" s="1" t="s">
        <v>97</v>
      </c>
      <c r="H25" s="1" t="s">
        <v>92</v>
      </c>
      <c r="I25" s="1" t="s">
        <v>13</v>
      </c>
      <c r="J25" s="2" t="b">
        <v>1</v>
      </c>
      <c r="M25" s="12">
        <v>5</v>
      </c>
      <c r="N25" s="12">
        <v>21</v>
      </c>
      <c r="Q25" s="32"/>
    </row>
    <row r="26" spans="1:17" x14ac:dyDescent="0.25">
      <c r="A26" s="1"/>
      <c r="B26" s="1"/>
      <c r="C26" s="1"/>
      <c r="D26" s="35">
        <f>SUM(D2:D25)</f>
        <v>25791527.990000002</v>
      </c>
      <c r="E26" s="35">
        <f>SUM(E2:E25)</f>
        <v>1346461838.3400002</v>
      </c>
      <c r="F26" s="1"/>
      <c r="G26" s="1"/>
      <c r="H26" s="1"/>
      <c r="I26" s="1"/>
      <c r="J26" s="2"/>
      <c r="L26" s="17" t="s">
        <v>5</v>
      </c>
      <c r="M26" s="17">
        <f>SUM(M2:M25)</f>
        <v>549</v>
      </c>
      <c r="N26" s="17">
        <f>SUM(N2:N25)</f>
        <v>76</v>
      </c>
      <c r="O26" s="17">
        <f>SUM(M26:N26)</f>
        <v>625</v>
      </c>
      <c r="Q26" s="31"/>
    </row>
    <row r="27" spans="1:17" x14ac:dyDescent="0.25">
      <c r="Q27" s="32"/>
    </row>
    <row r="28" spans="1:17" x14ac:dyDescent="0.25">
      <c r="Q28" s="31"/>
    </row>
    <row r="29" spans="1:17" x14ac:dyDescent="0.25">
      <c r="Q29" s="32"/>
    </row>
    <row r="30" spans="1:17" x14ac:dyDescent="0.25">
      <c r="F30" s="22"/>
      <c r="Q30" s="31"/>
    </row>
    <row r="31" spans="1:17" x14ac:dyDescent="0.25">
      <c r="F31" s="31"/>
      <c r="G31" s="30"/>
      <c r="H31" s="30"/>
      <c r="Q31" s="32"/>
    </row>
    <row r="32" spans="1:17" x14ac:dyDescent="0.25">
      <c r="F32" s="31"/>
      <c r="G32" s="30"/>
      <c r="H32" s="30"/>
      <c r="Q32" s="31"/>
    </row>
    <row r="33" spans="6:17" x14ac:dyDescent="0.25">
      <c r="F33" s="30"/>
      <c r="G33" s="30"/>
      <c r="H33" s="30"/>
      <c r="Q33" s="32"/>
    </row>
    <row r="34" spans="6:17" x14ac:dyDescent="0.25">
      <c r="Q34" s="31"/>
    </row>
    <row r="35" spans="6:17" x14ac:dyDescent="0.25">
      <c r="Q35" s="32"/>
    </row>
    <row r="36" spans="6:17" x14ac:dyDescent="0.25">
      <c r="Q36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8"/>
  <sheetViews>
    <sheetView topLeftCell="B46" workbookViewId="0">
      <selection activeCell="N78" sqref="N78:O78"/>
    </sheetView>
  </sheetViews>
  <sheetFormatPr defaultRowHeight="15" x14ac:dyDescent="0.25"/>
  <cols>
    <col min="1" max="1" width="68.7109375" bestFit="1" customWidth="1"/>
    <col min="2" max="2" width="80.7109375" bestFit="1" customWidth="1"/>
    <col min="3" max="3" width="34.140625" bestFit="1" customWidth="1"/>
    <col min="4" max="4" width="26.7109375" customWidth="1"/>
    <col min="5" max="5" width="23.5703125" customWidth="1"/>
    <col min="6" max="6" width="17.7109375" bestFit="1" customWidth="1"/>
    <col min="7" max="7" width="12.85546875" bestFit="1" customWidth="1"/>
    <col min="8" max="8" width="11.85546875" bestFit="1" customWidth="1"/>
    <col min="9" max="9" width="10.42578125" bestFit="1" customWidth="1"/>
    <col min="10" max="10" width="20" bestFit="1" customWidth="1"/>
    <col min="13" max="13" width="13" customWidth="1"/>
    <col min="14" max="14" width="18.42578125" customWidth="1"/>
    <col min="15" max="15" width="12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282</v>
      </c>
      <c r="E1" t="s">
        <v>283</v>
      </c>
      <c r="F1" t="s">
        <v>3</v>
      </c>
      <c r="G1" t="s">
        <v>278</v>
      </c>
      <c r="H1" t="s">
        <v>5</v>
      </c>
      <c r="I1" t="s">
        <v>6</v>
      </c>
      <c r="J1" t="s">
        <v>277</v>
      </c>
      <c r="N1" s="36" t="s">
        <v>3</v>
      </c>
      <c r="O1" s="36" t="s">
        <v>278</v>
      </c>
      <c r="Q1" s="5"/>
    </row>
    <row r="2" spans="1:17" x14ac:dyDescent="0.25">
      <c r="A2" s="3" t="s">
        <v>276</v>
      </c>
      <c r="B2" s="3" t="s">
        <v>275</v>
      </c>
      <c r="C2" s="3" t="s">
        <v>28</v>
      </c>
      <c r="D2" s="3">
        <v>91330.09</v>
      </c>
      <c r="E2" s="3"/>
      <c r="F2" s="3" t="s">
        <v>70</v>
      </c>
      <c r="G2" s="3" t="s">
        <v>273</v>
      </c>
      <c r="H2" s="3" t="s">
        <v>70</v>
      </c>
      <c r="I2" s="4">
        <v>45215</v>
      </c>
      <c r="J2" t="b">
        <v>1</v>
      </c>
      <c r="N2" s="7">
        <v>4</v>
      </c>
      <c r="O2" s="37" t="s">
        <v>273</v>
      </c>
      <c r="Q2" s="6"/>
    </row>
    <row r="3" spans="1:17" x14ac:dyDescent="0.25">
      <c r="A3" s="3" t="s">
        <v>19</v>
      </c>
      <c r="B3" s="3" t="s">
        <v>274</v>
      </c>
      <c r="C3" s="3" t="s">
        <v>28</v>
      </c>
      <c r="E3" s="3">
        <v>13932000</v>
      </c>
      <c r="F3" s="3" t="s">
        <v>31</v>
      </c>
      <c r="G3" s="3" t="s">
        <v>273</v>
      </c>
      <c r="H3" s="3" t="s">
        <v>31</v>
      </c>
      <c r="I3" s="4">
        <v>45216</v>
      </c>
      <c r="J3" t="b">
        <v>1</v>
      </c>
      <c r="N3" s="8">
        <v>1</v>
      </c>
      <c r="O3" s="38" t="s">
        <v>273</v>
      </c>
      <c r="Q3" s="5"/>
    </row>
    <row r="4" spans="1:17" x14ac:dyDescent="0.25">
      <c r="A4" s="3" t="s">
        <v>72</v>
      </c>
      <c r="B4" s="3" t="s">
        <v>272</v>
      </c>
      <c r="C4" s="3" t="s">
        <v>271</v>
      </c>
      <c r="D4" s="3">
        <v>104521.48</v>
      </c>
      <c r="E4" s="3"/>
      <c r="F4" s="3" t="s">
        <v>22</v>
      </c>
      <c r="G4" s="3"/>
      <c r="H4" s="3" t="s">
        <v>22</v>
      </c>
      <c r="I4" s="4">
        <v>45215</v>
      </c>
      <c r="J4" t="b">
        <v>1</v>
      </c>
      <c r="N4" s="7">
        <v>2</v>
      </c>
      <c r="O4" s="37"/>
      <c r="Q4" s="6"/>
    </row>
    <row r="5" spans="1:17" x14ac:dyDescent="0.25">
      <c r="A5" s="3" t="s">
        <v>140</v>
      </c>
      <c r="B5" s="3" t="s">
        <v>270</v>
      </c>
      <c r="C5" s="3" t="s">
        <v>74</v>
      </c>
      <c r="D5" s="3">
        <v>41057.199999999997</v>
      </c>
      <c r="E5" s="3"/>
      <c r="F5" s="3" t="s">
        <v>31</v>
      </c>
      <c r="G5" s="3"/>
      <c r="H5" s="3" t="s">
        <v>31</v>
      </c>
      <c r="I5" s="4">
        <v>45215</v>
      </c>
      <c r="J5" t="b">
        <v>1</v>
      </c>
      <c r="N5" s="8">
        <v>1</v>
      </c>
      <c r="O5" s="38"/>
      <c r="Q5" s="5"/>
    </row>
    <row r="6" spans="1:17" x14ac:dyDescent="0.25">
      <c r="A6" s="3" t="s">
        <v>269</v>
      </c>
      <c r="B6" s="3" t="s">
        <v>252</v>
      </c>
      <c r="C6" s="3" t="s">
        <v>74</v>
      </c>
      <c r="D6" s="3">
        <v>1305992.82</v>
      </c>
      <c r="E6" s="3"/>
      <c r="F6" s="3" t="s">
        <v>40</v>
      </c>
      <c r="G6" s="3"/>
      <c r="H6" s="3" t="s">
        <v>40</v>
      </c>
      <c r="I6" s="4">
        <v>45216</v>
      </c>
      <c r="J6" t="b">
        <v>1</v>
      </c>
      <c r="N6" s="7">
        <v>5</v>
      </c>
      <c r="O6" s="37"/>
      <c r="Q6" s="6"/>
    </row>
    <row r="7" spans="1:17" x14ac:dyDescent="0.25">
      <c r="A7" s="3" t="s">
        <v>110</v>
      </c>
      <c r="B7" s="3" t="s">
        <v>268</v>
      </c>
      <c r="C7" s="3" t="s">
        <v>267</v>
      </c>
      <c r="D7" s="3">
        <v>1805524</v>
      </c>
      <c r="E7" s="3"/>
      <c r="F7" s="3" t="s">
        <v>17</v>
      </c>
      <c r="G7" s="3"/>
      <c r="H7" s="3" t="s">
        <v>17</v>
      </c>
      <c r="I7" s="4">
        <v>45218</v>
      </c>
      <c r="J7" t="b">
        <v>1</v>
      </c>
      <c r="N7" s="8">
        <v>3</v>
      </c>
      <c r="O7" s="38"/>
      <c r="Q7" s="5"/>
    </row>
    <row r="8" spans="1:17" x14ac:dyDescent="0.25">
      <c r="A8" s="3" t="s">
        <v>19</v>
      </c>
      <c r="B8" s="3" t="s">
        <v>266</v>
      </c>
      <c r="C8" s="3" t="s">
        <v>21</v>
      </c>
      <c r="D8" s="3">
        <v>687523.81</v>
      </c>
      <c r="E8" s="3"/>
      <c r="F8" s="3" t="s">
        <v>17</v>
      </c>
      <c r="G8" s="3" t="s">
        <v>31</v>
      </c>
      <c r="H8" s="3" t="s">
        <v>70</v>
      </c>
      <c r="I8" s="4">
        <v>45218</v>
      </c>
      <c r="J8" t="b">
        <v>1</v>
      </c>
      <c r="N8" s="7">
        <v>3</v>
      </c>
      <c r="O8" s="7">
        <v>1</v>
      </c>
      <c r="Q8" s="6"/>
    </row>
    <row r="9" spans="1:17" x14ac:dyDescent="0.25">
      <c r="A9" s="3" t="s">
        <v>265</v>
      </c>
      <c r="B9" s="3" t="s">
        <v>264</v>
      </c>
      <c r="C9" s="3" t="s">
        <v>263</v>
      </c>
      <c r="D9" s="3"/>
      <c r="E9" s="3">
        <v>86500800</v>
      </c>
      <c r="F9" s="3" t="s">
        <v>262</v>
      </c>
      <c r="G9" s="3"/>
      <c r="H9" s="3" t="s">
        <v>262</v>
      </c>
      <c r="I9" s="4">
        <v>45219</v>
      </c>
      <c r="J9" t="b">
        <v>1</v>
      </c>
      <c r="N9" s="8">
        <v>28</v>
      </c>
      <c r="O9" s="38"/>
      <c r="Q9" s="5"/>
    </row>
    <row r="10" spans="1:17" x14ac:dyDescent="0.25">
      <c r="A10" s="3" t="s">
        <v>239</v>
      </c>
      <c r="B10" s="3" t="s">
        <v>261</v>
      </c>
      <c r="C10" s="3" t="s">
        <v>28</v>
      </c>
      <c r="D10" s="3">
        <v>3395421.26</v>
      </c>
      <c r="E10" s="3"/>
      <c r="F10" s="3"/>
      <c r="G10" s="3" t="s">
        <v>40</v>
      </c>
      <c r="H10" s="3" t="s">
        <v>40</v>
      </c>
      <c r="I10" s="4">
        <v>45222</v>
      </c>
      <c r="J10" t="b">
        <v>1</v>
      </c>
      <c r="N10" s="37"/>
      <c r="O10" s="7">
        <v>5</v>
      </c>
      <c r="Q10" s="6"/>
    </row>
    <row r="11" spans="1:17" x14ac:dyDescent="0.25">
      <c r="A11" s="3" t="s">
        <v>128</v>
      </c>
      <c r="B11" s="3" t="s">
        <v>260</v>
      </c>
      <c r="C11" s="3" t="s">
        <v>28</v>
      </c>
      <c r="D11" s="3">
        <v>757251.56</v>
      </c>
      <c r="E11" s="3"/>
      <c r="F11" s="3" t="s">
        <v>40</v>
      </c>
      <c r="G11" s="3" t="s">
        <v>22</v>
      </c>
      <c r="H11" s="3" t="s">
        <v>79</v>
      </c>
      <c r="I11" s="4">
        <v>45224</v>
      </c>
      <c r="J11" t="b">
        <v>1</v>
      </c>
      <c r="N11" s="8">
        <v>5</v>
      </c>
      <c r="O11" s="8">
        <v>2</v>
      </c>
      <c r="Q11" s="5"/>
    </row>
    <row r="12" spans="1:17" x14ac:dyDescent="0.25">
      <c r="A12" s="3" t="s">
        <v>72</v>
      </c>
      <c r="B12" s="3" t="s">
        <v>259</v>
      </c>
      <c r="C12" s="3" t="s">
        <v>28</v>
      </c>
      <c r="D12" s="3">
        <v>6792.69</v>
      </c>
      <c r="E12" s="3"/>
      <c r="F12" s="3"/>
      <c r="G12" s="3" t="s">
        <v>31</v>
      </c>
      <c r="H12" s="3" t="s">
        <v>31</v>
      </c>
      <c r="I12" s="4">
        <v>45224</v>
      </c>
      <c r="J12" t="b">
        <v>1</v>
      </c>
      <c r="N12" s="37"/>
      <c r="O12" s="7">
        <v>1</v>
      </c>
      <c r="Q12" s="6"/>
    </row>
    <row r="13" spans="1:17" x14ac:dyDescent="0.25">
      <c r="A13" s="3" t="s">
        <v>258</v>
      </c>
      <c r="B13" s="3" t="s">
        <v>257</v>
      </c>
      <c r="C13" s="3" t="s">
        <v>214</v>
      </c>
      <c r="D13" s="3">
        <v>214770.88</v>
      </c>
      <c r="E13" s="3">
        <v>20217776.199999999</v>
      </c>
      <c r="F13" s="3" t="s">
        <v>75</v>
      </c>
      <c r="G13" s="3" t="s">
        <v>22</v>
      </c>
      <c r="H13" s="3" t="s">
        <v>11</v>
      </c>
      <c r="I13" s="4">
        <v>45591</v>
      </c>
      <c r="J13" t="b">
        <v>1</v>
      </c>
      <c r="N13" s="8">
        <v>6</v>
      </c>
      <c r="O13" s="8">
        <v>2</v>
      </c>
      <c r="Q13" s="5"/>
    </row>
    <row r="14" spans="1:17" x14ac:dyDescent="0.25">
      <c r="A14" s="3" t="s">
        <v>256</v>
      </c>
      <c r="B14" s="3" t="s">
        <v>255</v>
      </c>
      <c r="C14" s="3" t="s">
        <v>214</v>
      </c>
      <c r="D14" s="3"/>
      <c r="E14" s="3">
        <v>117036829.06999999</v>
      </c>
      <c r="F14" s="3" t="s">
        <v>79</v>
      </c>
      <c r="G14" s="3"/>
      <c r="H14" s="3" t="s">
        <v>79</v>
      </c>
      <c r="I14" s="4"/>
      <c r="J14" t="b">
        <v>1</v>
      </c>
      <c r="N14" s="7">
        <v>7</v>
      </c>
      <c r="O14" s="37"/>
      <c r="Q14" s="6"/>
    </row>
    <row r="15" spans="1:17" x14ac:dyDescent="0.25">
      <c r="A15" s="3" t="s">
        <v>52</v>
      </c>
      <c r="B15" s="3" t="s">
        <v>181</v>
      </c>
      <c r="C15" s="3" t="s">
        <v>54</v>
      </c>
      <c r="D15" s="3">
        <v>59545.15</v>
      </c>
      <c r="E15" s="3"/>
      <c r="F15" s="3" t="s">
        <v>17</v>
      </c>
      <c r="G15" s="3"/>
      <c r="H15" s="3" t="s">
        <v>17</v>
      </c>
      <c r="I15" s="4">
        <v>45231</v>
      </c>
      <c r="J15" t="b">
        <v>1</v>
      </c>
      <c r="N15" s="8">
        <v>3</v>
      </c>
      <c r="O15" s="38"/>
      <c r="Q15" s="5"/>
    </row>
    <row r="16" spans="1:17" x14ac:dyDescent="0.25">
      <c r="A16" s="3" t="s">
        <v>19</v>
      </c>
      <c r="B16" s="3" t="s">
        <v>254</v>
      </c>
      <c r="C16" s="3" t="s">
        <v>38</v>
      </c>
      <c r="D16" s="3">
        <v>35849.93</v>
      </c>
      <c r="E16" s="3"/>
      <c r="F16" s="3" t="s">
        <v>17</v>
      </c>
      <c r="G16" s="3"/>
      <c r="H16" s="3" t="s">
        <v>17</v>
      </c>
      <c r="I16" s="4">
        <v>45237</v>
      </c>
      <c r="J16" t="b">
        <v>1</v>
      </c>
      <c r="N16" s="7">
        <v>3</v>
      </c>
      <c r="O16" s="37"/>
      <c r="Q16" s="6"/>
    </row>
    <row r="17" spans="1:17" x14ac:dyDescent="0.25">
      <c r="A17" s="3" t="s">
        <v>253</v>
      </c>
      <c r="B17" s="3" t="s">
        <v>252</v>
      </c>
      <c r="C17" s="3" t="s">
        <v>28</v>
      </c>
      <c r="D17" s="3">
        <v>1849860.22</v>
      </c>
      <c r="E17" s="3"/>
      <c r="F17" s="3" t="s">
        <v>17</v>
      </c>
      <c r="G17" s="3" t="s">
        <v>31</v>
      </c>
      <c r="H17" s="3" t="s">
        <v>70</v>
      </c>
      <c r="I17" s="4"/>
      <c r="J17" t="b">
        <v>1</v>
      </c>
      <c r="N17" s="8">
        <v>3</v>
      </c>
      <c r="O17" s="8">
        <v>1</v>
      </c>
      <c r="Q17" s="5"/>
    </row>
    <row r="18" spans="1:17" x14ac:dyDescent="0.25">
      <c r="A18" s="3" t="s">
        <v>251</v>
      </c>
      <c r="B18" s="3" t="s">
        <v>250</v>
      </c>
      <c r="C18" s="3" t="s">
        <v>28</v>
      </c>
      <c r="D18" s="3">
        <v>1093370.83</v>
      </c>
      <c r="E18" s="3"/>
      <c r="F18" s="3" t="s">
        <v>39</v>
      </c>
      <c r="G18" s="3" t="s">
        <v>70</v>
      </c>
      <c r="H18" s="3" t="s">
        <v>249</v>
      </c>
      <c r="I18" s="4">
        <v>45239</v>
      </c>
      <c r="J18" t="b">
        <v>1</v>
      </c>
      <c r="N18" s="7">
        <v>15</v>
      </c>
      <c r="O18" s="7">
        <v>4</v>
      </c>
      <c r="Q18" s="6"/>
    </row>
    <row r="19" spans="1:17" x14ac:dyDescent="0.25">
      <c r="A19" s="3" t="s">
        <v>251</v>
      </c>
      <c r="B19" s="3" t="s">
        <v>250</v>
      </c>
      <c r="C19" s="3" t="s">
        <v>28</v>
      </c>
      <c r="D19" s="3">
        <v>1093370.83</v>
      </c>
      <c r="E19" s="3"/>
      <c r="F19" s="3" t="s">
        <v>39</v>
      </c>
      <c r="G19" s="3" t="s">
        <v>70</v>
      </c>
      <c r="H19" s="3" t="s">
        <v>249</v>
      </c>
      <c r="I19" s="4">
        <v>45239</v>
      </c>
      <c r="J19" t="b">
        <v>1</v>
      </c>
      <c r="N19" s="8">
        <v>15</v>
      </c>
      <c r="O19" s="8">
        <v>4</v>
      </c>
      <c r="Q19" s="5"/>
    </row>
    <row r="20" spans="1:17" x14ac:dyDescent="0.25">
      <c r="A20" s="3" t="s">
        <v>248</v>
      </c>
      <c r="B20" s="3" t="s">
        <v>247</v>
      </c>
      <c r="C20" s="3" t="s">
        <v>246</v>
      </c>
      <c r="D20" s="3">
        <v>551856.06999999995</v>
      </c>
      <c r="E20" s="3"/>
      <c r="F20" s="3" t="s">
        <v>116</v>
      </c>
      <c r="G20" s="3"/>
      <c r="H20" s="3" t="s">
        <v>116</v>
      </c>
      <c r="I20" s="4">
        <v>45239</v>
      </c>
      <c r="J20" t="b">
        <v>1</v>
      </c>
      <c r="N20" s="7">
        <v>14</v>
      </c>
      <c r="O20" s="37"/>
      <c r="Q20" s="6"/>
    </row>
    <row r="21" spans="1:17" x14ac:dyDescent="0.25">
      <c r="A21" s="3" t="s">
        <v>245</v>
      </c>
      <c r="B21" s="3" t="s">
        <v>244</v>
      </c>
      <c r="C21" s="3" t="s">
        <v>28</v>
      </c>
      <c r="D21" s="3">
        <v>786452.2</v>
      </c>
      <c r="E21" s="3"/>
      <c r="F21" s="3"/>
      <c r="G21" s="3" t="s">
        <v>70</v>
      </c>
      <c r="H21" s="3" t="s">
        <v>70</v>
      </c>
      <c r="I21" s="4">
        <v>45240</v>
      </c>
      <c r="J21" t="b">
        <v>1</v>
      </c>
      <c r="N21" s="38"/>
      <c r="O21" s="8">
        <v>4</v>
      </c>
      <c r="Q21" s="5"/>
    </row>
    <row r="22" spans="1:17" x14ac:dyDescent="0.25">
      <c r="A22" s="3" t="s">
        <v>243</v>
      </c>
      <c r="B22" s="3" t="s">
        <v>242</v>
      </c>
      <c r="C22" s="3" t="s">
        <v>241</v>
      </c>
      <c r="D22" s="3">
        <v>43625.19</v>
      </c>
      <c r="E22" s="3"/>
      <c r="F22" s="3" t="s">
        <v>22</v>
      </c>
      <c r="G22" s="3"/>
      <c r="H22" s="3" t="s">
        <v>22</v>
      </c>
      <c r="I22" s="4">
        <v>45240</v>
      </c>
      <c r="J22" t="b">
        <v>1</v>
      </c>
      <c r="N22" s="7">
        <v>2</v>
      </c>
      <c r="O22" s="37"/>
      <c r="Q22" s="6"/>
    </row>
    <row r="23" spans="1:17" x14ac:dyDescent="0.25">
      <c r="A23" s="3" t="s">
        <v>110</v>
      </c>
      <c r="B23" s="3" t="s">
        <v>240</v>
      </c>
      <c r="C23" s="3" t="s">
        <v>167</v>
      </c>
      <c r="D23" s="3">
        <v>1282307.04</v>
      </c>
      <c r="E23" s="3"/>
      <c r="F23" s="3" t="s">
        <v>31</v>
      </c>
      <c r="G23" s="3"/>
      <c r="H23" s="3" t="s">
        <v>31</v>
      </c>
      <c r="I23" s="4">
        <v>45254</v>
      </c>
      <c r="J23" t="b">
        <v>1</v>
      </c>
      <c r="N23" s="8">
        <v>1</v>
      </c>
      <c r="O23" s="38"/>
      <c r="Q23" s="5"/>
    </row>
    <row r="24" spans="1:17" x14ac:dyDescent="0.25">
      <c r="A24" s="3" t="s">
        <v>239</v>
      </c>
      <c r="B24" s="3" t="s">
        <v>238</v>
      </c>
      <c r="C24" s="3" t="s">
        <v>28</v>
      </c>
      <c r="D24" s="3">
        <v>1404196.8</v>
      </c>
      <c r="E24" s="3"/>
      <c r="F24" s="3"/>
      <c r="G24" s="3" t="s">
        <v>31</v>
      </c>
      <c r="H24" s="3" t="s">
        <v>31</v>
      </c>
      <c r="I24" s="4">
        <v>45257</v>
      </c>
      <c r="J24" t="b">
        <v>1</v>
      </c>
      <c r="N24" s="37"/>
      <c r="O24" s="7">
        <v>1</v>
      </c>
      <c r="Q24" s="6"/>
    </row>
    <row r="25" spans="1:17" x14ac:dyDescent="0.25">
      <c r="A25" s="3" t="s">
        <v>237</v>
      </c>
      <c r="B25" s="3" t="s">
        <v>236</v>
      </c>
      <c r="C25" s="3" t="s">
        <v>10</v>
      </c>
      <c r="D25" s="3"/>
      <c r="E25" s="3">
        <v>33965451.07</v>
      </c>
      <c r="F25" s="3"/>
      <c r="G25" s="3" t="s">
        <v>22</v>
      </c>
      <c r="H25" s="3" t="s">
        <v>22</v>
      </c>
      <c r="I25" s="4">
        <v>45258</v>
      </c>
      <c r="J25" t="b">
        <v>1</v>
      </c>
      <c r="N25" s="38"/>
      <c r="O25" s="8">
        <v>2</v>
      </c>
      <c r="Q25" s="5"/>
    </row>
    <row r="26" spans="1:17" x14ac:dyDescent="0.25">
      <c r="A26" s="3" t="s">
        <v>235</v>
      </c>
      <c r="B26" s="3" t="s">
        <v>234</v>
      </c>
      <c r="C26" s="3" t="s">
        <v>233</v>
      </c>
      <c r="D26" s="3"/>
      <c r="E26" s="3">
        <v>36368631.399999999</v>
      </c>
      <c r="F26" s="3" t="s">
        <v>232</v>
      </c>
      <c r="G26" s="3" t="s">
        <v>40</v>
      </c>
      <c r="H26" s="3" t="s">
        <v>231</v>
      </c>
      <c r="I26" s="4">
        <v>44938</v>
      </c>
      <c r="J26" t="b">
        <v>1</v>
      </c>
      <c r="N26" s="7">
        <v>48</v>
      </c>
      <c r="O26" s="7">
        <v>5</v>
      </c>
      <c r="Q26" s="6"/>
    </row>
    <row r="27" spans="1:17" x14ac:dyDescent="0.25">
      <c r="A27" s="3" t="s">
        <v>230</v>
      </c>
      <c r="B27" s="3" t="s">
        <v>229</v>
      </c>
      <c r="C27" s="3" t="s">
        <v>10</v>
      </c>
      <c r="D27" s="3"/>
      <c r="E27" s="3">
        <v>265132934.72999999</v>
      </c>
      <c r="F27" s="3"/>
      <c r="G27" s="3" t="s">
        <v>228</v>
      </c>
      <c r="H27" s="3" t="s">
        <v>228</v>
      </c>
      <c r="I27" s="4">
        <v>45264</v>
      </c>
      <c r="J27" t="b">
        <v>1</v>
      </c>
      <c r="N27" s="38"/>
      <c r="O27" s="8">
        <v>43</v>
      </c>
      <c r="Q27" s="5"/>
    </row>
    <row r="28" spans="1:17" x14ac:dyDescent="0.25">
      <c r="A28" s="3" t="s">
        <v>227</v>
      </c>
      <c r="B28" s="3" t="s">
        <v>226</v>
      </c>
      <c r="C28" s="3" t="s">
        <v>10</v>
      </c>
      <c r="D28" s="3"/>
      <c r="E28" s="3">
        <v>353045356.81</v>
      </c>
      <c r="F28" s="3" t="s">
        <v>22</v>
      </c>
      <c r="G28" s="3"/>
      <c r="H28" s="3" t="s">
        <v>22</v>
      </c>
      <c r="I28" s="4">
        <v>45266</v>
      </c>
      <c r="J28" t="b">
        <v>1</v>
      </c>
      <c r="N28" s="7">
        <v>2</v>
      </c>
      <c r="O28" s="37"/>
      <c r="Q28" s="6"/>
    </row>
    <row r="29" spans="1:17" x14ac:dyDescent="0.25">
      <c r="A29" s="3" t="s">
        <v>225</v>
      </c>
      <c r="B29" s="3" t="s">
        <v>215</v>
      </c>
      <c r="C29" s="3" t="s">
        <v>214</v>
      </c>
      <c r="D29" s="3" t="s">
        <v>280</v>
      </c>
      <c r="E29" s="3"/>
      <c r="F29" s="3" t="s">
        <v>11</v>
      </c>
      <c r="G29" s="3" t="s">
        <v>22</v>
      </c>
      <c r="H29" s="3" t="s">
        <v>25</v>
      </c>
      <c r="I29" s="4">
        <v>45267</v>
      </c>
      <c r="J29" t="b">
        <v>1</v>
      </c>
      <c r="N29" s="8">
        <v>8</v>
      </c>
      <c r="O29" s="8">
        <v>2</v>
      </c>
      <c r="Q29" s="5"/>
    </row>
    <row r="30" spans="1:17" x14ac:dyDescent="0.25">
      <c r="A30" s="3" t="s">
        <v>205</v>
      </c>
      <c r="B30" s="3" t="s">
        <v>224</v>
      </c>
      <c r="C30" s="3" t="s">
        <v>10</v>
      </c>
      <c r="D30" s="3"/>
      <c r="E30" s="3">
        <v>704957312.21000004</v>
      </c>
      <c r="F30" s="3" t="s">
        <v>41</v>
      </c>
      <c r="G30" s="3" t="s">
        <v>22</v>
      </c>
      <c r="H30" s="3" t="s">
        <v>223</v>
      </c>
      <c r="I30" s="4">
        <v>45267</v>
      </c>
      <c r="J30" t="b">
        <v>1</v>
      </c>
      <c r="N30" s="7">
        <v>20</v>
      </c>
      <c r="O30" s="7">
        <v>2</v>
      </c>
      <c r="Q30" s="6"/>
    </row>
    <row r="31" spans="1:17" x14ac:dyDescent="0.25">
      <c r="A31" s="3" t="s">
        <v>222</v>
      </c>
      <c r="B31" s="3" t="s">
        <v>215</v>
      </c>
      <c r="C31" s="3" t="s">
        <v>221</v>
      </c>
      <c r="D31" s="3">
        <v>48079.55</v>
      </c>
      <c r="E31" s="3"/>
      <c r="F31" s="3"/>
      <c r="G31" s="3" t="s">
        <v>17</v>
      </c>
      <c r="H31" s="3" t="s">
        <v>17</v>
      </c>
      <c r="I31" s="4">
        <v>45272</v>
      </c>
      <c r="J31" t="b">
        <v>1</v>
      </c>
      <c r="N31" s="38"/>
      <c r="O31" s="8">
        <v>3</v>
      </c>
      <c r="Q31" s="5"/>
    </row>
    <row r="32" spans="1:17" x14ac:dyDescent="0.25">
      <c r="A32" s="3" t="s">
        <v>220</v>
      </c>
      <c r="B32" s="3" t="s">
        <v>219</v>
      </c>
      <c r="C32" s="3" t="s">
        <v>28</v>
      </c>
      <c r="D32" s="3">
        <v>1473204.32</v>
      </c>
      <c r="E32" s="3"/>
      <c r="F32" s="3"/>
      <c r="G32" s="3" t="s">
        <v>17</v>
      </c>
      <c r="H32" s="3" t="s">
        <v>17</v>
      </c>
      <c r="I32" s="4">
        <v>45272</v>
      </c>
      <c r="J32" t="b">
        <v>1</v>
      </c>
      <c r="N32" s="37"/>
      <c r="O32" s="7">
        <v>3</v>
      </c>
      <c r="Q32" s="6"/>
    </row>
    <row r="33" spans="1:17" x14ac:dyDescent="0.25">
      <c r="A33" s="3" t="s">
        <v>218</v>
      </c>
      <c r="B33" s="3" t="s">
        <v>217</v>
      </c>
      <c r="C33" s="3" t="s">
        <v>214</v>
      </c>
      <c r="D33" s="3">
        <v>31117.75</v>
      </c>
      <c r="E33" s="3"/>
      <c r="F33" s="3" t="s">
        <v>17</v>
      </c>
      <c r="G33" s="3"/>
      <c r="H33" s="3" t="s">
        <v>17</v>
      </c>
      <c r="I33" s="4">
        <v>45273</v>
      </c>
      <c r="J33" t="b">
        <v>1</v>
      </c>
      <c r="N33" s="8">
        <v>3</v>
      </c>
      <c r="O33" s="38"/>
      <c r="Q33" s="5"/>
    </row>
    <row r="34" spans="1:17" x14ac:dyDescent="0.25">
      <c r="A34" s="3" t="s">
        <v>216</v>
      </c>
      <c r="B34" s="3" t="s">
        <v>215</v>
      </c>
      <c r="C34" s="3" t="s">
        <v>214</v>
      </c>
      <c r="D34" s="3">
        <v>283702.49</v>
      </c>
      <c r="E34" s="3"/>
      <c r="F34" s="3" t="s">
        <v>75</v>
      </c>
      <c r="G34" s="3"/>
      <c r="H34" s="3" t="s">
        <v>75</v>
      </c>
      <c r="I34" s="4">
        <v>45280</v>
      </c>
      <c r="J34" t="b">
        <v>1</v>
      </c>
      <c r="N34" s="7">
        <v>6</v>
      </c>
      <c r="O34" s="37"/>
      <c r="Q34" s="6"/>
    </row>
    <row r="35" spans="1:17" x14ac:dyDescent="0.25">
      <c r="A35" s="3" t="s">
        <v>213</v>
      </c>
      <c r="B35" s="3" t="s">
        <v>212</v>
      </c>
      <c r="C35" s="3" t="s">
        <v>211</v>
      </c>
      <c r="D35" s="3">
        <v>125574.26</v>
      </c>
      <c r="E35" s="3"/>
      <c r="F35" s="3" t="s">
        <v>31</v>
      </c>
      <c r="G35" s="3"/>
      <c r="H35" s="3" t="s">
        <v>31</v>
      </c>
      <c r="I35" s="4">
        <v>45282</v>
      </c>
      <c r="J35" t="b">
        <v>1</v>
      </c>
      <c r="N35" s="8">
        <v>1</v>
      </c>
      <c r="O35" s="38"/>
      <c r="Q35" s="5"/>
    </row>
    <row r="36" spans="1:17" x14ac:dyDescent="0.25">
      <c r="A36" s="3" t="s">
        <v>210</v>
      </c>
      <c r="B36" s="3" t="s">
        <v>209</v>
      </c>
      <c r="C36" s="3" t="s">
        <v>28</v>
      </c>
      <c r="D36" s="3">
        <v>198787.7</v>
      </c>
      <c r="E36" s="3"/>
      <c r="F36" s="3" t="s">
        <v>70</v>
      </c>
      <c r="G36" s="3"/>
      <c r="H36" s="3" t="s">
        <v>70</v>
      </c>
      <c r="I36" s="4">
        <v>45288</v>
      </c>
      <c r="J36" t="b">
        <v>1</v>
      </c>
      <c r="N36" s="7">
        <v>4</v>
      </c>
      <c r="O36" s="37"/>
      <c r="Q36" s="6"/>
    </row>
    <row r="37" spans="1:17" x14ac:dyDescent="0.25">
      <c r="A37" s="3" t="s">
        <v>208</v>
      </c>
      <c r="B37" s="3" t="s">
        <v>207</v>
      </c>
      <c r="C37" s="3" t="s">
        <v>206</v>
      </c>
      <c r="E37" s="3">
        <v>7085430</v>
      </c>
      <c r="F37" s="3" t="s">
        <v>31</v>
      </c>
      <c r="G37" s="3"/>
      <c r="H37" s="3" t="s">
        <v>31</v>
      </c>
      <c r="I37" s="4">
        <v>45288</v>
      </c>
      <c r="J37" t="b">
        <v>1</v>
      </c>
      <c r="N37" s="8">
        <v>1</v>
      </c>
      <c r="O37" s="38"/>
      <c r="Q37" s="5"/>
    </row>
    <row r="38" spans="1:17" x14ac:dyDescent="0.25">
      <c r="A38" s="3" t="s">
        <v>205</v>
      </c>
      <c r="B38" s="3" t="s">
        <v>204</v>
      </c>
      <c r="C38" s="3" t="s">
        <v>10</v>
      </c>
      <c r="E38" s="3">
        <v>203592739</v>
      </c>
      <c r="F38" s="3" t="s">
        <v>11</v>
      </c>
      <c r="G38" s="3"/>
      <c r="H38" s="3" t="s">
        <v>11</v>
      </c>
      <c r="I38" s="4">
        <v>45288</v>
      </c>
      <c r="J38" t="b">
        <v>1</v>
      </c>
      <c r="N38" s="7">
        <v>8</v>
      </c>
      <c r="O38" s="37"/>
      <c r="Q38" s="6"/>
    </row>
    <row r="39" spans="1:17" x14ac:dyDescent="0.25">
      <c r="A39" s="3" t="s">
        <v>199</v>
      </c>
      <c r="B39" s="3" t="s">
        <v>203</v>
      </c>
      <c r="C39" s="3" t="s">
        <v>202</v>
      </c>
      <c r="D39" s="3">
        <v>2992177.93</v>
      </c>
      <c r="E39" s="3"/>
      <c r="F39" s="3" t="s">
        <v>173</v>
      </c>
      <c r="G39" s="3" t="s">
        <v>75</v>
      </c>
      <c r="H39" s="3" t="s">
        <v>201</v>
      </c>
      <c r="I39" s="4">
        <v>45288</v>
      </c>
      <c r="J39" t="b">
        <v>1</v>
      </c>
      <c r="N39" s="8">
        <v>33</v>
      </c>
      <c r="O39" s="8">
        <v>6</v>
      </c>
      <c r="Q39" s="5"/>
    </row>
    <row r="40" spans="1:17" x14ac:dyDescent="0.25">
      <c r="A40" s="3" t="s">
        <v>200</v>
      </c>
      <c r="B40" s="3" t="s">
        <v>188</v>
      </c>
      <c r="C40" s="3" t="s">
        <v>21</v>
      </c>
      <c r="D40" s="3">
        <v>45526.57</v>
      </c>
      <c r="E40" s="3"/>
      <c r="F40" s="3" t="s">
        <v>31</v>
      </c>
      <c r="G40" s="3"/>
      <c r="H40" s="3" t="s">
        <v>31</v>
      </c>
      <c r="I40" s="4">
        <v>45310</v>
      </c>
      <c r="J40" t="b">
        <v>1</v>
      </c>
      <c r="N40" s="7">
        <v>1</v>
      </c>
      <c r="O40" s="37"/>
      <c r="Q40" s="6"/>
    </row>
    <row r="41" spans="1:17" x14ac:dyDescent="0.25">
      <c r="A41" s="3" t="s">
        <v>199</v>
      </c>
      <c r="B41" s="3" t="s">
        <v>198</v>
      </c>
      <c r="C41" s="3" t="s">
        <v>197</v>
      </c>
      <c r="D41" s="3">
        <v>404196.01</v>
      </c>
      <c r="E41" s="3"/>
      <c r="F41" s="3" t="s">
        <v>75</v>
      </c>
      <c r="G41" s="3" t="s">
        <v>31</v>
      </c>
      <c r="H41" s="3" t="s">
        <v>79</v>
      </c>
      <c r="I41" s="4">
        <v>44945</v>
      </c>
      <c r="J41" t="b">
        <v>1</v>
      </c>
      <c r="N41" s="8">
        <v>6</v>
      </c>
      <c r="O41" s="8">
        <v>1</v>
      </c>
      <c r="Q41" s="5"/>
    </row>
    <row r="42" spans="1:17" x14ac:dyDescent="0.25">
      <c r="A42" s="3" t="s">
        <v>196</v>
      </c>
      <c r="B42" s="3" t="s">
        <v>195</v>
      </c>
      <c r="C42" s="3" t="s">
        <v>38</v>
      </c>
      <c r="D42" s="3">
        <v>5596203.8799999999</v>
      </c>
      <c r="E42" s="3"/>
      <c r="F42" s="3" t="s">
        <v>31</v>
      </c>
      <c r="G42" s="3"/>
      <c r="H42" s="3" t="s">
        <v>31</v>
      </c>
      <c r="I42" s="4">
        <v>44952</v>
      </c>
      <c r="J42" t="b">
        <v>1</v>
      </c>
      <c r="N42" s="7">
        <v>1</v>
      </c>
      <c r="O42" s="37"/>
      <c r="Q42" s="6"/>
    </row>
    <row r="43" spans="1:17" x14ac:dyDescent="0.25">
      <c r="A43" s="3" t="s">
        <v>194</v>
      </c>
      <c r="B43" s="3" t="s">
        <v>193</v>
      </c>
      <c r="C43" s="3" t="s">
        <v>192</v>
      </c>
      <c r="D43" s="3">
        <v>234943</v>
      </c>
      <c r="E43" s="3"/>
      <c r="F43" s="3"/>
      <c r="G43" s="3" t="s">
        <v>31</v>
      </c>
      <c r="H43" s="3" t="s">
        <v>31</v>
      </c>
      <c r="I43" s="4">
        <v>44955</v>
      </c>
      <c r="J43" t="b">
        <v>1</v>
      </c>
      <c r="N43" s="38"/>
      <c r="O43" s="8">
        <v>1</v>
      </c>
      <c r="Q43" s="5"/>
    </row>
    <row r="44" spans="1:17" x14ac:dyDescent="0.25">
      <c r="A44" s="3" t="s">
        <v>191</v>
      </c>
      <c r="B44" s="3" t="s">
        <v>190</v>
      </c>
      <c r="C44" s="3" t="s">
        <v>167</v>
      </c>
      <c r="E44" s="3">
        <v>43490500</v>
      </c>
      <c r="F44" s="3" t="s">
        <v>22</v>
      </c>
      <c r="G44" s="3"/>
      <c r="H44" s="3" t="s">
        <v>22</v>
      </c>
      <c r="I44" s="4">
        <v>44957</v>
      </c>
      <c r="J44" t="b">
        <v>1</v>
      </c>
      <c r="N44" s="7">
        <v>2</v>
      </c>
      <c r="O44" s="37"/>
      <c r="Q44" s="6"/>
    </row>
    <row r="45" spans="1:17" x14ac:dyDescent="0.25">
      <c r="A45" s="3" t="s">
        <v>189</v>
      </c>
      <c r="B45" s="3" t="s">
        <v>188</v>
      </c>
      <c r="C45" s="3" t="s">
        <v>187</v>
      </c>
      <c r="D45" s="3">
        <v>233946.44</v>
      </c>
      <c r="E45" s="3"/>
      <c r="F45" s="3" t="s">
        <v>31</v>
      </c>
      <c r="G45" s="3"/>
      <c r="H45" s="3" t="s">
        <v>31</v>
      </c>
      <c r="I45" s="4">
        <v>45322</v>
      </c>
      <c r="J45" t="b">
        <v>1</v>
      </c>
      <c r="N45" s="8">
        <v>1</v>
      </c>
      <c r="O45" s="38"/>
      <c r="Q45" s="5"/>
    </row>
    <row r="46" spans="1:17" x14ac:dyDescent="0.25">
      <c r="A46" s="3" t="s">
        <v>176</v>
      </c>
      <c r="B46" s="3" t="s">
        <v>186</v>
      </c>
      <c r="C46" s="3" t="s">
        <v>10</v>
      </c>
      <c r="D46" s="3">
        <v>199999.9</v>
      </c>
      <c r="E46" s="3"/>
      <c r="F46" s="3" t="s">
        <v>31</v>
      </c>
      <c r="G46" s="3"/>
      <c r="H46" s="3" t="s">
        <v>31</v>
      </c>
      <c r="I46" s="4">
        <v>45327</v>
      </c>
      <c r="J46" t="b">
        <v>1</v>
      </c>
      <c r="N46" s="7">
        <v>1</v>
      </c>
      <c r="O46" s="37"/>
      <c r="Q46" s="6"/>
    </row>
    <row r="47" spans="1:17" x14ac:dyDescent="0.25">
      <c r="A47" s="3" t="s">
        <v>185</v>
      </c>
      <c r="B47" s="3" t="s">
        <v>184</v>
      </c>
      <c r="C47" s="3" t="s">
        <v>183</v>
      </c>
      <c r="D47" s="3">
        <v>38020.36</v>
      </c>
      <c r="E47" s="3"/>
      <c r="F47" s="3"/>
      <c r="G47" s="3" t="s">
        <v>31</v>
      </c>
      <c r="H47" s="3" t="s">
        <v>31</v>
      </c>
      <c r="I47" s="4">
        <v>44962</v>
      </c>
      <c r="J47" t="b">
        <v>1</v>
      </c>
      <c r="N47" s="38"/>
      <c r="O47" s="8">
        <v>1</v>
      </c>
      <c r="Q47" s="5"/>
    </row>
    <row r="48" spans="1:17" x14ac:dyDescent="0.25">
      <c r="A48" s="3" t="s">
        <v>182</v>
      </c>
      <c r="B48" s="3" t="s">
        <v>181</v>
      </c>
      <c r="C48" s="3" t="s">
        <v>54</v>
      </c>
      <c r="D48" s="3">
        <v>891498.07</v>
      </c>
      <c r="E48" s="3"/>
      <c r="F48" s="3" t="s">
        <v>22</v>
      </c>
      <c r="G48" s="3"/>
      <c r="H48" s="3" t="s">
        <v>22</v>
      </c>
      <c r="I48" s="4">
        <v>45328</v>
      </c>
      <c r="J48" t="b">
        <v>1</v>
      </c>
      <c r="N48" s="7">
        <v>2</v>
      </c>
      <c r="O48" s="37"/>
      <c r="Q48" s="6"/>
    </row>
    <row r="49" spans="1:17" x14ac:dyDescent="0.25">
      <c r="A49" s="3" t="s">
        <v>180</v>
      </c>
      <c r="B49" s="3" t="s">
        <v>179</v>
      </c>
      <c r="C49" s="3" t="s">
        <v>10</v>
      </c>
      <c r="E49" s="3">
        <v>41326458.659999996</v>
      </c>
      <c r="F49" s="3" t="s">
        <v>31</v>
      </c>
      <c r="G49" s="3"/>
      <c r="H49" s="3" t="s">
        <v>31</v>
      </c>
      <c r="I49" s="4">
        <v>45329</v>
      </c>
      <c r="J49" t="b">
        <v>1</v>
      </c>
      <c r="N49" s="8">
        <v>1</v>
      </c>
      <c r="O49" s="38"/>
      <c r="Q49" s="5"/>
    </row>
    <row r="50" spans="1:17" x14ac:dyDescent="0.25">
      <c r="A50" s="3" t="s">
        <v>178</v>
      </c>
      <c r="B50" s="3" t="s">
        <v>177</v>
      </c>
      <c r="C50" s="3" t="s">
        <v>21</v>
      </c>
      <c r="D50" s="3">
        <v>349903</v>
      </c>
      <c r="E50" s="3"/>
      <c r="F50" s="3"/>
      <c r="G50" s="3" t="s">
        <v>31</v>
      </c>
      <c r="H50" s="3" t="s">
        <v>31</v>
      </c>
      <c r="I50" s="4"/>
      <c r="J50" t="b">
        <v>1</v>
      </c>
      <c r="N50" s="37"/>
      <c r="O50" s="7">
        <v>1</v>
      </c>
      <c r="Q50" s="6"/>
    </row>
    <row r="51" spans="1:17" x14ac:dyDescent="0.25">
      <c r="A51" s="3" t="s">
        <v>176</v>
      </c>
      <c r="B51" s="3" t="s">
        <v>175</v>
      </c>
      <c r="C51" s="3" t="s">
        <v>174</v>
      </c>
      <c r="E51" s="3">
        <v>982032375.12</v>
      </c>
      <c r="F51" s="3" t="s">
        <v>173</v>
      </c>
      <c r="G51" s="3" t="s">
        <v>70</v>
      </c>
      <c r="H51" s="3" t="s">
        <v>172</v>
      </c>
      <c r="I51" s="4">
        <v>44965</v>
      </c>
      <c r="J51" t="b">
        <v>1</v>
      </c>
      <c r="N51" s="8">
        <v>33</v>
      </c>
      <c r="O51" s="8">
        <v>4</v>
      </c>
      <c r="Q51" s="5"/>
    </row>
    <row r="52" spans="1:17" x14ac:dyDescent="0.25">
      <c r="A52" s="3" t="s">
        <v>171</v>
      </c>
      <c r="B52" s="3" t="s">
        <v>170</v>
      </c>
      <c r="C52" s="3" t="s">
        <v>28</v>
      </c>
      <c r="D52" s="3">
        <v>1024150.49</v>
      </c>
      <c r="E52" s="3"/>
      <c r="F52" s="3" t="s">
        <v>83</v>
      </c>
      <c r="G52" s="3" t="s">
        <v>31</v>
      </c>
      <c r="H52" s="3" t="s">
        <v>25</v>
      </c>
      <c r="I52" s="4">
        <v>45628</v>
      </c>
      <c r="J52" t="b">
        <v>1</v>
      </c>
      <c r="N52" s="7">
        <v>9</v>
      </c>
      <c r="O52" s="7">
        <v>1</v>
      </c>
      <c r="Q52" s="6"/>
    </row>
    <row r="53" spans="1:17" x14ac:dyDescent="0.25">
      <c r="A53" s="3" t="s">
        <v>169</v>
      </c>
      <c r="B53" s="3" t="s">
        <v>168</v>
      </c>
      <c r="C53" s="3" t="s">
        <v>167</v>
      </c>
      <c r="D53" s="3">
        <v>88237.84</v>
      </c>
      <c r="E53" s="3"/>
      <c r="F53" s="3" t="s">
        <v>22</v>
      </c>
      <c r="G53" s="3"/>
      <c r="H53" s="3" t="s">
        <v>22</v>
      </c>
      <c r="I53" s="4">
        <v>44971</v>
      </c>
      <c r="J53" t="b">
        <v>1</v>
      </c>
      <c r="N53" s="8">
        <v>2</v>
      </c>
      <c r="O53" s="38"/>
      <c r="Q53" s="5"/>
    </row>
    <row r="54" spans="1:17" x14ac:dyDescent="0.25">
      <c r="A54" s="3" t="s">
        <v>138</v>
      </c>
      <c r="B54" s="3" t="s">
        <v>166</v>
      </c>
      <c r="C54" s="3" t="s">
        <v>28</v>
      </c>
      <c r="D54" s="3">
        <v>646839.02</v>
      </c>
      <c r="E54" s="3"/>
      <c r="F54" s="3" t="s">
        <v>31</v>
      </c>
      <c r="G54" s="3"/>
      <c r="H54" s="3" t="s">
        <v>31</v>
      </c>
      <c r="I54" s="4">
        <v>45321</v>
      </c>
      <c r="J54" t="b">
        <v>1</v>
      </c>
      <c r="N54" s="7">
        <v>1</v>
      </c>
      <c r="O54" s="37"/>
      <c r="Q54" s="6"/>
    </row>
    <row r="55" spans="1:17" x14ac:dyDescent="0.25">
      <c r="A55" s="3" t="s">
        <v>165</v>
      </c>
      <c r="B55" s="3" t="s">
        <v>164</v>
      </c>
      <c r="C55" s="3" t="s">
        <v>28</v>
      </c>
      <c r="D55" s="3" t="s">
        <v>281</v>
      </c>
      <c r="E55" s="3">
        <v>32516537.93</v>
      </c>
      <c r="F55" s="3" t="s">
        <v>163</v>
      </c>
      <c r="G55" s="3" t="s">
        <v>17</v>
      </c>
      <c r="H55" s="3" t="s">
        <v>162</v>
      </c>
      <c r="I55" s="4">
        <v>45314</v>
      </c>
      <c r="J55" t="b">
        <v>1</v>
      </c>
      <c r="N55" s="8">
        <v>83</v>
      </c>
      <c r="O55" s="8">
        <v>3</v>
      </c>
      <c r="Q55" s="5"/>
    </row>
    <row r="56" spans="1:17" x14ac:dyDescent="0.25">
      <c r="A56" s="3" t="s">
        <v>140</v>
      </c>
      <c r="B56" s="3" t="s">
        <v>161</v>
      </c>
      <c r="C56" s="3" t="s">
        <v>28</v>
      </c>
      <c r="D56" s="3">
        <v>111321.41</v>
      </c>
      <c r="E56" s="3"/>
      <c r="F56" s="3" t="s">
        <v>31</v>
      </c>
      <c r="G56" s="3"/>
      <c r="H56" s="3" t="s">
        <v>31</v>
      </c>
      <c r="I56" s="4">
        <v>45307</v>
      </c>
      <c r="J56" t="b">
        <v>1</v>
      </c>
      <c r="N56" s="7">
        <v>1</v>
      </c>
      <c r="O56" s="37"/>
      <c r="Q56" s="6"/>
    </row>
    <row r="57" spans="1:17" x14ac:dyDescent="0.25">
      <c r="A57" s="3" t="s">
        <v>159</v>
      </c>
      <c r="B57" s="3" t="s">
        <v>160</v>
      </c>
      <c r="C57" s="3" t="s">
        <v>28</v>
      </c>
      <c r="D57" s="3">
        <v>91453.89</v>
      </c>
      <c r="E57" s="3"/>
      <c r="F57" s="3" t="s">
        <v>83</v>
      </c>
      <c r="G57" s="3"/>
      <c r="H57" s="3" t="s">
        <v>83</v>
      </c>
      <c r="I57" s="4">
        <v>45307</v>
      </c>
      <c r="J57" t="b">
        <v>1</v>
      </c>
      <c r="N57" s="8">
        <v>9</v>
      </c>
      <c r="O57" s="38"/>
      <c r="Q57" s="5"/>
    </row>
    <row r="58" spans="1:17" x14ac:dyDescent="0.25">
      <c r="A58" s="3" t="s">
        <v>159</v>
      </c>
      <c r="B58" s="3" t="s">
        <v>158</v>
      </c>
      <c r="C58" s="3" t="s">
        <v>38</v>
      </c>
      <c r="D58" s="3">
        <v>112935.3</v>
      </c>
      <c r="E58" s="3"/>
      <c r="F58" s="3" t="s">
        <v>31</v>
      </c>
      <c r="G58" s="3"/>
      <c r="H58" s="3" t="s">
        <v>31</v>
      </c>
      <c r="I58" s="4"/>
      <c r="J58" t="b">
        <v>1</v>
      </c>
      <c r="N58" s="7">
        <v>1</v>
      </c>
      <c r="O58" s="37"/>
      <c r="Q58" s="6"/>
    </row>
    <row r="59" spans="1:17" x14ac:dyDescent="0.25">
      <c r="A59" s="3" t="s">
        <v>140</v>
      </c>
      <c r="B59" s="3" t="s">
        <v>146</v>
      </c>
      <c r="C59" s="3" t="s">
        <v>28</v>
      </c>
      <c r="D59" s="3">
        <v>15733.94</v>
      </c>
      <c r="E59" s="3"/>
      <c r="F59" s="3" t="s">
        <v>31</v>
      </c>
      <c r="G59" s="3"/>
      <c r="H59" s="3" t="s">
        <v>31</v>
      </c>
      <c r="I59" s="4">
        <v>45299</v>
      </c>
      <c r="J59" t="b">
        <v>1</v>
      </c>
      <c r="N59" s="8">
        <v>1</v>
      </c>
      <c r="O59" s="38"/>
      <c r="Q59" s="5"/>
    </row>
    <row r="60" spans="1:17" x14ac:dyDescent="0.25">
      <c r="A60" s="3" t="s">
        <v>140</v>
      </c>
      <c r="B60" s="3" t="s">
        <v>157</v>
      </c>
      <c r="C60" s="3" t="s">
        <v>28</v>
      </c>
      <c r="D60" s="3">
        <v>38743.620000000003</v>
      </c>
      <c r="E60" s="3"/>
      <c r="F60" s="3" t="s">
        <v>22</v>
      </c>
      <c r="G60" s="3"/>
      <c r="H60" s="3" t="s">
        <v>22</v>
      </c>
      <c r="I60" s="4">
        <v>45299</v>
      </c>
      <c r="J60" t="b">
        <v>1</v>
      </c>
      <c r="N60" s="7">
        <v>2</v>
      </c>
      <c r="O60" s="37"/>
      <c r="Q60" s="6"/>
    </row>
    <row r="61" spans="1:17" x14ac:dyDescent="0.25">
      <c r="A61" s="3"/>
      <c r="B61" s="3"/>
      <c r="C61" s="3"/>
      <c r="D61" s="3"/>
      <c r="E61" s="3"/>
      <c r="F61" s="3" t="s">
        <v>25</v>
      </c>
      <c r="G61" s="3" t="s">
        <v>75</v>
      </c>
      <c r="H61" s="3" t="s">
        <v>149</v>
      </c>
      <c r="I61" s="4">
        <v>45341</v>
      </c>
      <c r="J61" t="b">
        <v>1</v>
      </c>
      <c r="N61" s="8">
        <v>10</v>
      </c>
      <c r="O61" s="8">
        <v>6</v>
      </c>
      <c r="Q61" s="5"/>
    </row>
    <row r="62" spans="1:17" x14ac:dyDescent="0.25">
      <c r="A62" s="3" t="s">
        <v>156</v>
      </c>
      <c r="B62" s="3" t="s">
        <v>155</v>
      </c>
      <c r="C62" s="3" t="s">
        <v>28</v>
      </c>
      <c r="D62" s="3">
        <v>7930425.3300000001</v>
      </c>
      <c r="E62" s="3"/>
      <c r="F62" s="3" t="s">
        <v>25</v>
      </c>
      <c r="G62" s="3" t="s">
        <v>75</v>
      </c>
      <c r="H62" s="3" t="s">
        <v>149</v>
      </c>
      <c r="I62" s="4">
        <v>45341</v>
      </c>
      <c r="J62" t="b">
        <v>1</v>
      </c>
      <c r="N62" s="7">
        <v>10</v>
      </c>
      <c r="O62" s="7">
        <v>6</v>
      </c>
      <c r="Q62" s="6"/>
    </row>
    <row r="63" spans="1:17" x14ac:dyDescent="0.25">
      <c r="A63" s="3" t="s">
        <v>140</v>
      </c>
      <c r="B63" s="3" t="s">
        <v>154</v>
      </c>
      <c r="C63" s="3" t="s">
        <v>28</v>
      </c>
      <c r="D63" s="3">
        <v>7332.4</v>
      </c>
      <c r="E63" s="3"/>
      <c r="F63" s="3"/>
      <c r="G63" s="3" t="s">
        <v>31</v>
      </c>
      <c r="H63" s="3" t="s">
        <v>31</v>
      </c>
      <c r="I63" s="4">
        <v>45299</v>
      </c>
      <c r="J63" t="b">
        <v>1</v>
      </c>
      <c r="N63" s="38"/>
      <c r="O63" s="8">
        <v>1</v>
      </c>
      <c r="Q63" s="5"/>
    </row>
    <row r="64" spans="1:17" x14ac:dyDescent="0.25">
      <c r="A64" s="3" t="s">
        <v>153</v>
      </c>
      <c r="B64" s="3" t="s">
        <v>152</v>
      </c>
      <c r="C64" s="3" t="s">
        <v>28</v>
      </c>
      <c r="D64" s="3">
        <v>103089.84</v>
      </c>
      <c r="E64" s="3"/>
      <c r="F64" s="3" t="s">
        <v>70</v>
      </c>
      <c r="G64" s="3" t="s">
        <v>31</v>
      </c>
      <c r="H64" s="3" t="s">
        <v>40</v>
      </c>
      <c r="I64" s="4">
        <v>45341</v>
      </c>
      <c r="J64" t="b">
        <v>1</v>
      </c>
      <c r="N64" s="7">
        <v>4</v>
      </c>
      <c r="O64" s="7">
        <v>1</v>
      </c>
      <c r="Q64" s="6"/>
    </row>
    <row r="65" spans="1:17" x14ac:dyDescent="0.25">
      <c r="A65" s="3" t="s">
        <v>140</v>
      </c>
      <c r="B65" s="3" t="s">
        <v>151</v>
      </c>
      <c r="C65" s="3" t="s">
        <v>28</v>
      </c>
      <c r="D65" s="3">
        <v>38939.47</v>
      </c>
      <c r="E65" s="3"/>
      <c r="F65" s="3" t="s">
        <v>31</v>
      </c>
      <c r="G65" s="3"/>
      <c r="H65" s="3" t="s">
        <v>31</v>
      </c>
      <c r="I65" s="4"/>
      <c r="J65" t="b">
        <v>1</v>
      </c>
      <c r="N65" s="8">
        <v>1</v>
      </c>
      <c r="O65" s="38"/>
      <c r="Q65" s="5"/>
    </row>
    <row r="66" spans="1:17" x14ac:dyDescent="0.25">
      <c r="A66" s="3" t="s">
        <v>140</v>
      </c>
      <c r="B66" s="3" t="s">
        <v>146</v>
      </c>
      <c r="C66" s="3" t="s">
        <v>28</v>
      </c>
      <c r="D66" s="3">
        <v>54505.8</v>
      </c>
      <c r="E66" s="3"/>
      <c r="F66" s="3" t="s">
        <v>31</v>
      </c>
      <c r="G66" s="3"/>
      <c r="H66" s="3" t="s">
        <v>31</v>
      </c>
      <c r="I66" s="4">
        <v>45272</v>
      </c>
      <c r="J66" t="b">
        <v>1</v>
      </c>
      <c r="N66" s="7">
        <v>1</v>
      </c>
      <c r="O66" s="37"/>
      <c r="Q66" s="6"/>
    </row>
    <row r="67" spans="1:17" x14ac:dyDescent="0.25">
      <c r="A67" s="3" t="s">
        <v>138</v>
      </c>
      <c r="B67" s="3" t="s">
        <v>150</v>
      </c>
      <c r="C67" s="3" t="s">
        <v>28</v>
      </c>
      <c r="D67" s="3">
        <v>289878.90000000002</v>
      </c>
      <c r="E67" s="3"/>
      <c r="F67" s="3" t="s">
        <v>149</v>
      </c>
      <c r="G67" s="3"/>
      <c r="H67" s="3" t="s">
        <v>149</v>
      </c>
      <c r="I67" s="4"/>
      <c r="J67" t="b">
        <v>1</v>
      </c>
      <c r="N67" s="8">
        <v>16</v>
      </c>
      <c r="O67" s="38"/>
      <c r="Q67" s="5"/>
    </row>
    <row r="68" spans="1:17" x14ac:dyDescent="0.25">
      <c r="A68" s="3" t="s">
        <v>148</v>
      </c>
      <c r="B68" s="3" t="s">
        <v>147</v>
      </c>
      <c r="C68" s="3" t="s">
        <v>74</v>
      </c>
      <c r="D68" s="3" t="s">
        <v>288</v>
      </c>
      <c r="E68" s="3"/>
      <c r="F68" s="3" t="s">
        <v>31</v>
      </c>
      <c r="G68" s="3"/>
      <c r="H68" s="3" t="s">
        <v>31</v>
      </c>
      <c r="I68" s="4">
        <v>45272</v>
      </c>
      <c r="J68" t="b">
        <v>1</v>
      </c>
      <c r="N68" s="7">
        <v>1</v>
      </c>
      <c r="O68" s="37"/>
      <c r="Q68" s="6"/>
    </row>
    <row r="69" spans="1:17" x14ac:dyDescent="0.25">
      <c r="A69" s="3" t="s">
        <v>140</v>
      </c>
      <c r="B69" s="3" t="s">
        <v>146</v>
      </c>
      <c r="C69" s="3" t="s">
        <v>28</v>
      </c>
      <c r="D69" s="3">
        <v>54505.8</v>
      </c>
      <c r="E69" s="3"/>
      <c r="F69" s="3" t="s">
        <v>31</v>
      </c>
      <c r="G69" s="3"/>
      <c r="H69" s="3" t="s">
        <v>31</v>
      </c>
      <c r="I69" s="4"/>
      <c r="J69" t="b">
        <v>1</v>
      </c>
      <c r="N69" s="8">
        <v>1</v>
      </c>
      <c r="O69" s="38"/>
      <c r="Q69" s="5"/>
    </row>
    <row r="70" spans="1:17" x14ac:dyDescent="0.25">
      <c r="A70" s="3" t="s">
        <v>140</v>
      </c>
      <c r="B70" s="3" t="s">
        <v>145</v>
      </c>
      <c r="C70" s="3" t="s">
        <v>28</v>
      </c>
      <c r="D70" s="3">
        <v>45441</v>
      </c>
      <c r="E70" s="3"/>
      <c r="F70" s="3" t="s">
        <v>17</v>
      </c>
      <c r="G70" s="3"/>
      <c r="H70" s="3" t="s">
        <v>17</v>
      </c>
      <c r="I70" s="4">
        <v>45271</v>
      </c>
      <c r="J70" t="b">
        <v>1</v>
      </c>
      <c r="N70" s="7">
        <v>3</v>
      </c>
      <c r="O70" s="37"/>
      <c r="Q70" s="6"/>
    </row>
    <row r="71" spans="1:17" x14ac:dyDescent="0.25">
      <c r="A71" s="3" t="s">
        <v>140</v>
      </c>
      <c r="B71" s="3" t="s">
        <v>144</v>
      </c>
      <c r="C71" s="3" t="s">
        <v>28</v>
      </c>
      <c r="D71" s="3">
        <v>95445</v>
      </c>
      <c r="E71" s="3"/>
      <c r="F71" s="3" t="s">
        <v>17</v>
      </c>
      <c r="G71" s="3"/>
      <c r="H71" s="3" t="s">
        <v>17</v>
      </c>
      <c r="I71" s="4">
        <v>45268</v>
      </c>
      <c r="J71" t="b">
        <v>1</v>
      </c>
      <c r="N71" s="8">
        <v>3</v>
      </c>
      <c r="O71" s="38"/>
      <c r="Q71" s="5"/>
    </row>
    <row r="72" spans="1:17" x14ac:dyDescent="0.25">
      <c r="A72" s="3" t="s">
        <v>143</v>
      </c>
      <c r="B72" s="3" t="s">
        <v>142</v>
      </c>
      <c r="C72" s="3" t="s">
        <v>28</v>
      </c>
      <c r="D72" s="3">
        <v>377693.75</v>
      </c>
      <c r="E72" s="3"/>
      <c r="F72" s="3"/>
      <c r="G72" s="3" t="s">
        <v>70</v>
      </c>
      <c r="H72" s="3" t="s">
        <v>70</v>
      </c>
      <c r="I72" s="4"/>
      <c r="J72" t="b">
        <v>1</v>
      </c>
      <c r="N72" s="37"/>
      <c r="O72" s="7">
        <v>4</v>
      </c>
      <c r="Q72" s="6"/>
    </row>
    <row r="73" spans="1:17" x14ac:dyDescent="0.25">
      <c r="A73" s="3" t="s">
        <v>140</v>
      </c>
      <c r="B73" s="3" t="s">
        <v>141</v>
      </c>
      <c r="C73" s="3" t="s">
        <v>28</v>
      </c>
      <c r="D73" s="3">
        <v>128112.69</v>
      </c>
      <c r="E73" s="3"/>
      <c r="F73" s="3" t="s">
        <v>31</v>
      </c>
      <c r="G73" s="3"/>
      <c r="H73" s="3" t="s">
        <v>31</v>
      </c>
      <c r="I73" s="4">
        <v>45266</v>
      </c>
      <c r="J73" t="b">
        <v>1</v>
      </c>
      <c r="N73" s="8">
        <v>1</v>
      </c>
      <c r="O73" s="38"/>
      <c r="Q73" s="5"/>
    </row>
    <row r="74" spans="1:17" x14ac:dyDescent="0.25">
      <c r="A74" s="3" t="s">
        <v>140</v>
      </c>
      <c r="B74" s="3" t="s">
        <v>139</v>
      </c>
      <c r="C74" s="3" t="s">
        <v>28</v>
      </c>
      <c r="D74" s="3">
        <v>43937.599999999999</v>
      </c>
      <c r="E74" s="3"/>
      <c r="F74" s="3" t="s">
        <v>31</v>
      </c>
      <c r="G74" s="3"/>
      <c r="H74" s="3" t="s">
        <v>31</v>
      </c>
      <c r="I74" s="4">
        <v>45264</v>
      </c>
      <c r="J74" t="b">
        <v>1</v>
      </c>
      <c r="N74" s="7">
        <v>1</v>
      </c>
      <c r="O74" s="37"/>
      <c r="Q74" s="6"/>
    </row>
    <row r="75" spans="1:17" x14ac:dyDescent="0.25">
      <c r="A75" s="3" t="s">
        <v>138</v>
      </c>
      <c r="B75" s="3" t="s">
        <v>137</v>
      </c>
      <c r="C75" s="3" t="s">
        <v>28</v>
      </c>
      <c r="D75" s="3">
        <v>963692.11</v>
      </c>
      <c r="E75" s="3"/>
      <c r="F75" s="3" t="s">
        <v>17</v>
      </c>
      <c r="G75" s="3"/>
      <c r="H75" s="3" t="s">
        <v>17</v>
      </c>
      <c r="I75" s="4">
        <v>45261</v>
      </c>
      <c r="J75" t="b">
        <v>1</v>
      </c>
      <c r="N75" s="8">
        <v>3</v>
      </c>
      <c r="O75" s="38"/>
      <c r="Q75" s="5"/>
    </row>
    <row r="76" spans="1:17" x14ac:dyDescent="0.25">
      <c r="A76" s="3" t="s">
        <v>136</v>
      </c>
      <c r="B76" s="3" t="s">
        <v>135</v>
      </c>
      <c r="C76" s="3" t="s">
        <v>28</v>
      </c>
      <c r="D76" s="3">
        <v>542829.5</v>
      </c>
      <c r="E76" s="3">
        <v>58096500</v>
      </c>
      <c r="F76" s="3" t="s">
        <v>40</v>
      </c>
      <c r="G76" s="3" t="s">
        <v>31</v>
      </c>
      <c r="H76" s="3" t="s">
        <v>75</v>
      </c>
      <c r="I76" s="4"/>
      <c r="J76" t="b">
        <v>1</v>
      </c>
      <c r="N76" s="7">
        <v>5</v>
      </c>
      <c r="O76" s="7">
        <v>1</v>
      </c>
      <c r="Q76" s="6"/>
    </row>
    <row r="77" spans="1:17" x14ac:dyDescent="0.25">
      <c r="A77" s="3" t="s">
        <v>134</v>
      </c>
      <c r="B77" s="3" t="s">
        <v>133</v>
      </c>
      <c r="C77" s="3" t="s">
        <v>38</v>
      </c>
      <c r="D77" s="3">
        <v>337487.21</v>
      </c>
      <c r="E77" s="3"/>
      <c r="F77" s="3" t="s">
        <v>31</v>
      </c>
      <c r="G77" s="3" t="s">
        <v>31</v>
      </c>
      <c r="H77" s="3" t="s">
        <v>22</v>
      </c>
      <c r="I77" s="4">
        <v>45257</v>
      </c>
      <c r="J77" t="b">
        <v>1</v>
      </c>
      <c r="N77" s="8">
        <v>1</v>
      </c>
      <c r="O77" s="8">
        <v>1</v>
      </c>
    </row>
    <row r="78" spans="1:17" x14ac:dyDescent="0.25">
      <c r="A78" s="1"/>
      <c r="B78" s="1"/>
      <c r="C78" s="1"/>
      <c r="D78" s="34">
        <f>SUM(D2:D77)</f>
        <v>42900233.189999998</v>
      </c>
      <c r="E78" s="34">
        <f>SUM(E2:E77)</f>
        <v>2999297632.1999998</v>
      </c>
      <c r="F78" s="1"/>
      <c r="G78" s="1"/>
      <c r="H78" s="1"/>
      <c r="I78" s="4"/>
      <c r="J78" s="2"/>
      <c r="M78" s="16" t="s">
        <v>5</v>
      </c>
      <c r="N78" s="17">
        <f>SUM(N2:N77)</f>
        <v>473</v>
      </c>
      <c r="O78" s="17">
        <f>SUM(O8:O77)</f>
        <v>123</v>
      </c>
      <c r="P78" s="17">
        <f>SUM(N78:O78)</f>
        <v>596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selection activeCell="H18" sqref="H18"/>
    </sheetView>
  </sheetViews>
  <sheetFormatPr defaultRowHeight="15" x14ac:dyDescent="0.25"/>
  <cols>
    <col min="1" max="1" width="5.42578125" bestFit="1" customWidth="1"/>
    <col min="2" max="2" width="29" customWidth="1"/>
    <col min="3" max="3" width="20.5703125" bestFit="1" customWidth="1"/>
    <col min="4" max="4" width="11.5703125" bestFit="1" customWidth="1"/>
    <col min="5" max="5" width="10.5703125" bestFit="1" customWidth="1"/>
  </cols>
  <sheetData>
    <row r="1" spans="1:10" x14ac:dyDescent="0.25">
      <c r="B1" s="14" t="s">
        <v>294</v>
      </c>
      <c r="C1" s="14" t="s">
        <v>296</v>
      </c>
      <c r="D1" s="28" t="s">
        <v>5</v>
      </c>
    </row>
    <row r="2" spans="1:10" x14ac:dyDescent="0.25">
      <c r="B2" s="15">
        <v>12682691.049999999</v>
      </c>
      <c r="C2" s="40">
        <v>50954527.189999998</v>
      </c>
      <c r="D2" s="23">
        <v>144</v>
      </c>
    </row>
    <row r="3" spans="1:10" x14ac:dyDescent="0.25">
      <c r="B3" s="15">
        <v>25791527.990000002</v>
      </c>
      <c r="C3" s="15">
        <v>1346461838.3400002</v>
      </c>
      <c r="D3" s="29">
        <v>625</v>
      </c>
      <c r="H3" s="22"/>
      <c r="I3" s="22"/>
      <c r="J3" s="22"/>
    </row>
    <row r="4" spans="1:10" ht="15.75" thickBot="1" x14ac:dyDescent="0.3">
      <c r="B4" s="21">
        <v>42900233.189999998</v>
      </c>
      <c r="C4" s="21">
        <v>2999297632.1999998</v>
      </c>
      <c r="D4" s="24">
        <v>596</v>
      </c>
    </row>
    <row r="5" spans="1:10" ht="15.75" thickBot="1" x14ac:dyDescent="0.3">
      <c r="A5" s="33" t="s">
        <v>295</v>
      </c>
      <c r="B5" s="25">
        <v>81374452.229999989</v>
      </c>
      <c r="C5" s="26">
        <v>4396713997.7299995</v>
      </c>
      <c r="D5" s="27">
        <f>SUM(D2:D4)</f>
        <v>1365</v>
      </c>
    </row>
    <row r="6" spans="1:10" x14ac:dyDescent="0.25">
      <c r="B6" s="22"/>
      <c r="C6" s="22"/>
    </row>
    <row r="7" spans="1:10" x14ac:dyDescent="0.25">
      <c r="B7" s="22"/>
      <c r="C7" s="22"/>
    </row>
    <row r="8" spans="1:10" x14ac:dyDescent="0.25">
      <c r="B8" s="22"/>
      <c r="C8" s="22"/>
    </row>
    <row r="9" spans="1:10" x14ac:dyDescent="0.25">
      <c r="B9" s="22"/>
      <c r="C9" s="22"/>
    </row>
    <row r="10" spans="1:10" x14ac:dyDescent="0.25">
      <c r="B10" s="28" t="s">
        <v>297</v>
      </c>
      <c r="C10" s="28" t="s">
        <v>298</v>
      </c>
    </row>
    <row r="11" spans="1:10" x14ac:dyDescent="0.25">
      <c r="B11" s="23">
        <v>105</v>
      </c>
      <c r="C11" s="23">
        <v>39</v>
      </c>
    </row>
    <row r="12" spans="1:10" x14ac:dyDescent="0.25">
      <c r="B12" s="41">
        <v>549</v>
      </c>
      <c r="C12" s="41">
        <v>76</v>
      </c>
    </row>
    <row r="13" spans="1:10" ht="15.75" thickBot="1" x14ac:dyDescent="0.3">
      <c r="B13" s="21">
        <v>473</v>
      </c>
      <c r="C13" s="21">
        <v>123</v>
      </c>
    </row>
    <row r="14" spans="1:10" ht="15.75" thickBot="1" x14ac:dyDescent="0.3">
      <c r="B14" s="39">
        <f>SUM(B11:B13)</f>
        <v>1127</v>
      </c>
      <c r="C14" s="33">
        <f>SUM(C11:C13)</f>
        <v>238</v>
      </c>
      <c r="D14" s="42">
        <f>SUM(B14:C14)</f>
        <v>1365</v>
      </c>
    </row>
    <row r="15" spans="1:10" x14ac:dyDescent="0.25">
      <c r="B15" s="22"/>
      <c r="C15" s="22"/>
    </row>
    <row r="16" spans="1:10" x14ac:dyDescent="0.25">
      <c r="B16" s="22"/>
      <c r="C16" s="22"/>
    </row>
    <row r="17" spans="2:5" x14ac:dyDescent="0.25">
      <c r="B17" s="43" t="s">
        <v>299</v>
      </c>
      <c r="C17" s="44" t="s">
        <v>300</v>
      </c>
      <c r="D17" s="44" t="s">
        <v>301</v>
      </c>
    </row>
    <row r="18" spans="2:5" x14ac:dyDescent="0.25">
      <c r="B18" s="45" t="s">
        <v>302</v>
      </c>
      <c r="C18" s="46">
        <f>70130535.74</f>
        <v>70130535.739999995</v>
      </c>
      <c r="D18" s="46">
        <v>159750.65</v>
      </c>
    </row>
    <row r="19" spans="2:5" x14ac:dyDescent="0.25">
      <c r="B19" s="47" t="s">
        <v>303</v>
      </c>
      <c r="C19" s="48">
        <f>C18/12</f>
        <v>5844211.3116666665</v>
      </c>
      <c r="D19" s="48">
        <f>D18/12</f>
        <v>13312.554166666667</v>
      </c>
    </row>
    <row r="20" spans="2:5" x14ac:dyDescent="0.25">
      <c r="B20" s="45" t="s">
        <v>304</v>
      </c>
      <c r="C20" s="49">
        <f>C19/22</f>
        <v>265645.96871212119</v>
      </c>
      <c r="D20" s="49">
        <f>D19/22</f>
        <v>605.11609848484852</v>
      </c>
    </row>
    <row r="21" spans="2:5" x14ac:dyDescent="0.25">
      <c r="B21" s="47" t="s">
        <v>305</v>
      </c>
      <c r="C21" s="48">
        <f>C20*5</f>
        <v>1328229.843560606</v>
      </c>
      <c r="D21" s="48">
        <f>D20*5</f>
        <v>3025.5804924242425</v>
      </c>
    </row>
    <row r="22" spans="2:5" x14ac:dyDescent="0.25">
      <c r="B22" s="45" t="s">
        <v>306</v>
      </c>
      <c r="C22" s="49">
        <f>C20/8</f>
        <v>33205.746089015149</v>
      </c>
      <c r="D22" s="49">
        <f>D20/8</f>
        <v>75.639512310606065</v>
      </c>
    </row>
    <row r="23" spans="2:5" x14ac:dyDescent="0.25">
      <c r="B23" s="47" t="s">
        <v>307</v>
      </c>
      <c r="C23" s="48">
        <f>C22/60</f>
        <v>553.42910148358578</v>
      </c>
      <c r="D23" s="48">
        <f>D22/60</f>
        <v>1.260658538510101</v>
      </c>
    </row>
    <row r="24" spans="2:5" x14ac:dyDescent="0.25">
      <c r="B24" s="45" t="s">
        <v>308</v>
      </c>
      <c r="C24" s="49" t="s">
        <v>309</v>
      </c>
      <c r="D24" s="49">
        <f>10*D23</f>
        <v>12.60658538510101</v>
      </c>
    </row>
    <row r="25" spans="2:5" x14ac:dyDescent="0.25">
      <c r="B25" s="47" t="s">
        <v>310</v>
      </c>
      <c r="C25" s="47">
        <v>1365</v>
      </c>
      <c r="D25" s="47"/>
    </row>
    <row r="26" spans="2:5" x14ac:dyDescent="0.25">
      <c r="B26" s="45"/>
      <c r="C26" s="45"/>
      <c r="D26" s="45"/>
      <c r="E26" s="50"/>
    </row>
    <row r="27" spans="2:5" x14ac:dyDescent="0.25">
      <c r="B27" s="47" t="s">
        <v>311</v>
      </c>
      <c r="C27" s="48">
        <f>C25*C23*10</f>
        <v>7554307.2352509461</v>
      </c>
      <c r="D27" s="48">
        <f>D24*C25</f>
        <v>17207.98905066288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sodcan for august 2023</vt:lpstr>
      <vt:lpstr>Sodcan report September 2023</vt:lpstr>
      <vt:lpstr>SODCAN OCT TO FEB 2024</vt:lpstr>
      <vt:lpstr>Total Unbanked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Atanda, Oluleke I SNBO-PTC/O/UG</cp:lastModifiedBy>
  <dcterms:created xsi:type="dcterms:W3CDTF">2024-02-21T10:50:44Z</dcterms:created>
  <dcterms:modified xsi:type="dcterms:W3CDTF">2024-05-12T13:58:11Z</dcterms:modified>
</cp:coreProperties>
</file>