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larinwa.Solanke\Desktop\Desktop\10-7-2020\Wave actions\Bola\2021\well\"/>
    </mc:Choice>
  </mc:AlternateContent>
  <xr:revisionPtr revIDLastSave="0" documentId="13_ncr:1_{5E13B595-6F9D-4CDF-86F1-BE3AE2DCCEB8}" xr6:coauthVersionLast="46" xr6:coauthVersionMax="46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CALC'!$H$26</definedName>
    <definedName name="opexcapexfactor">'FCF CALC'!$E$19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8" i="5" l="1"/>
  <c r="E25" i="5"/>
  <c r="F28" i="5" s="1"/>
  <c r="E27" i="5"/>
  <c r="E26" i="5"/>
  <c r="E19" i="5"/>
  <c r="E21" i="5"/>
  <c r="E19" i="4"/>
  <c r="F23" i="4"/>
  <c r="E23" i="4"/>
  <c r="G23" i="4" s="1"/>
  <c r="E38" i="4"/>
  <c r="G38" i="4" s="1"/>
  <c r="E33" i="4"/>
  <c r="E28" i="4"/>
  <c r="F38" i="4"/>
  <c r="F33" i="4"/>
  <c r="F28" i="4"/>
  <c r="F19" i="4"/>
  <c r="G33" i="4"/>
  <c r="D21" i="3"/>
  <c r="D22" i="3"/>
  <c r="D12" i="3"/>
  <c r="D13" i="3"/>
  <c r="D4" i="3"/>
  <c r="D5" i="3"/>
  <c r="N22" i="2"/>
  <c r="N23" i="2"/>
  <c r="N13" i="2"/>
  <c r="N14" i="2"/>
  <c r="N5" i="2"/>
  <c r="N6" i="2"/>
  <c r="I22" i="2"/>
  <c r="I23" i="2" s="1"/>
  <c r="I13" i="2"/>
  <c r="I14" i="2" s="1"/>
  <c r="I5" i="2"/>
  <c r="I6" i="2" s="1"/>
  <c r="D22" i="2"/>
  <c r="D24" i="2" s="1"/>
  <c r="I5" i="1"/>
  <c r="I9" i="1" s="1"/>
  <c r="I17" i="1"/>
  <c r="I21" i="1" s="1"/>
  <c r="I28" i="1"/>
  <c r="I33" i="1" s="1"/>
  <c r="I30" i="1"/>
  <c r="D4" i="1"/>
  <c r="D7" i="1" s="1"/>
  <c r="I29" i="1"/>
  <c r="I32" i="1"/>
  <c r="I31" i="1"/>
  <c r="D6" i="1"/>
  <c r="D13" i="2"/>
  <c r="D14" i="2" s="1"/>
  <c r="D15" i="1"/>
  <c r="D17" i="1" s="1"/>
  <c r="D5" i="2"/>
  <c r="D7" i="2" s="1"/>
  <c r="I19" i="1"/>
  <c r="I10" i="1"/>
  <c r="D15" i="2" l="1"/>
  <c r="I20" i="1"/>
  <c r="I18" i="1"/>
  <c r="D18" i="1"/>
  <c r="I22" i="1"/>
  <c r="G28" i="4"/>
  <c r="G19" i="4"/>
  <c r="D20" i="1"/>
  <c r="I6" i="1"/>
  <c r="D5" i="1"/>
  <c r="I7" i="1"/>
  <c r="D16" i="1"/>
  <c r="I8" i="1"/>
  <c r="D19" i="1"/>
  <c r="D9" i="1"/>
  <c r="D6" i="2"/>
  <c r="D23" i="2"/>
  <c r="F21" i="5"/>
  <c r="D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19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1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5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6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7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28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<sst xmlns="http://schemas.openxmlformats.org/spreadsheetml/2006/main" count="302" uniqueCount="132">
  <si>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</si>
  <si>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</si>
  <si>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</si>
  <si>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</si>
  <si>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</si>
  <si>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</si>
  <si>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</si>
  <si>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</si>
  <si>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</si>
  <si>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</si>
  <si>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</si>
  <si>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</si>
  <si>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</si>
  <si>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</si>
  <si>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</si>
  <si>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</si>
  <si>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</si>
  <si>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</si>
  <si>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</si>
  <si>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</si>
  <si>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</si>
  <si>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</si>
  <si>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</si>
  <si>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</si>
  <si>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</si>
  <si>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</si>
  <si>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</si>
  <si>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</si>
  <si>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</si>
  <si>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</si>
  <si>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</si>
  <si>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</si>
  <si>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</si>
  <si>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</si>
  <si>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</si>
  <si>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</si>
  <si>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</si>
  <si>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</si>
  <si>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</si>
  <si>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</si>
  <si>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</si>
  <si>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</si>
  <si>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</si>
  <si>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</si>
  <si>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</si>
  <si>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</si>
  <si>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</si>
  <si>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</si>
  <si>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</si>
  <si>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</si>
  <si>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</si>
  <si>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</si>
  <si>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</si>
  <si>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</si>
  <si>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</si>
  <si>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</si>
  <si>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</si>
  <si>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</si>
  <si>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</si>
  <si>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</si>
  <si>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</si>
  <si>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</si>
  <si>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</si>
  <si>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</si>
  <si>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</si>
  <si>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</si>
  <si>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</si>
  <si>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</si>
  <si>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</si>
  <si>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</si>
  <si>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</si>
  <si>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</si>
  <si>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</si>
  <si>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</si>
  <si>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</si>
  <si>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</si>
  <si>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</si>
  <si>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</si>
  <si>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</si>
  <si>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</si>
  <si>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</si>
  <si>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</si>
  <si>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</si>
  <si>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</si>
  <si>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</si>
  <si>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</si>
  <si>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</si>
  <si>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</si>
  <si>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</si>
  <si>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</si>
  <si>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</si>
  <si>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</si>
  <si>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</si>
  <si>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</si>
  <si>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</si>
  <si>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</si>
  <si>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</si>
  <si>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</si>
  <si>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</si>
  <si>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</si>
  <si>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</si>
  <si>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</si>
  <si>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</si>
  <si>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</si>
  <si>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</si>
  <si>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</si>
  <si>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</si>
  <si>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</si>
  <si>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</si>
  <si>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</si>
  <si>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</si>
  <si>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</si>
  <si>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</si>
  <si>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</si>
  <si>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</si>
  <si>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</si>
  <si>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or the PMO for support</t>
  </si>
  <si>
    <t>Note: For initatives not related to cost savings/production contact your finance advisor</t>
  </si>
  <si>
    <t>This calculator helps you quickly compute the Shell Share FCF value for your initiatives.</t>
  </si>
  <si>
    <t>TABLE 1</t>
  </si>
  <si>
    <t>TABLE 2</t>
  </si>
  <si>
    <t>GUIDELINE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</si>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</sst>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4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2" fillId="4" borderId="4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1" fillId="4" borderId="6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2" fontId="1" fillId="4" borderId="9" xfId="0" applyNumberFormat="1" applyFont="1" applyFill="1" applyBorder="1"/>
    <xf numFmtId="0" fontId="2" fillId="4" borderId="26" xfId="0" applyFont="1" applyFill="1" applyBorder="1" applyAlignment="1"/>
    <xf numFmtId="0" fontId="2" fillId="4" borderId="27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4" fillId="2" borderId="39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2" fontId="2" fillId="7" borderId="9" xfId="0" applyNumberFormat="1" applyFont="1" applyFill="1" applyBorder="1" applyProtection="1"/>
    <xf numFmtId="2" fontId="5" fillId="6" borderId="6" xfId="0" applyNumberFormat="1" applyFont="1" applyFill="1" applyBorder="1" applyProtection="1">
      <protection locked="0"/>
    </xf>
    <xf numFmtId="2" fontId="5" fillId="6" borderId="21" xfId="0" applyNumberFormat="1" applyFont="1" applyFill="1" applyBorder="1" applyProtection="1">
      <protection locked="0"/>
    </xf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2"/>
  <sheetViews>
    <sheetView tabSelected="1" topLeftCell="D15" zoomScaleNormal="100" workbookViewId="0">
      <selection activeCell="F19" sqref="F19"/>
    </sheetView>
  </sheetViews>
  <sheetFormatPr defaultRowHeight="14.5" x14ac:dyDescent="0.35"/>
  <cols>
    <col min="1" max="1" width="8.72656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7" width="10.54296875" style="88" customWidth="1"/>
    <col min="8" max="8" width="4.81640625" style="88" customWidth="1"/>
    <col min="9" max="9" width="4.63281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6328125" customWidth="1"/>
  </cols>
  <sheetData>
    <row r="1" spans="2:22" ht="21.5" customHeight="1" thickBot="1" x14ac:dyDescent="0.4"/>
    <row r="2" spans="2:22" ht="30.5" customHeight="1" thickBot="1" x14ac:dyDescent="0.4">
      <c r="C2" s="147" t="s">
        <v>122</v>
      </c>
      <c r="D2" s="148"/>
      <c r="E2" s="148"/>
      <c r="F2" s="149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88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39.5" hidden="1" x14ac:dyDescent="0.35">
      <c r="C4" s="91" t="s">
        <v>70</v>
      </c>
      <c r="D4" s="92" t="s">
        <v>62</v>
      </c>
      <c r="E4" s="93" t="s">
        <v>61</v>
      </c>
      <c r="F4" s="94" t="s">
        <v>64</v>
      </c>
      <c r="G4" s="95"/>
      <c r="H4" s="95"/>
      <c r="I4" s="96"/>
      <c r="J4" s="89"/>
      <c r="K4" s="97" t="s">
        <v>110</v>
      </c>
      <c r="L4" s="89"/>
      <c r="M4" s="89" t="s">
        <v>98</v>
      </c>
      <c r="N4" s="96"/>
      <c r="O4" s="98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35">
      <c r="B5" s="89"/>
      <c r="C5" s="99" t="s">
        <v>99</v>
      </c>
      <c r="D5" s="100">
        <v>0.97</v>
      </c>
      <c r="E5" s="101">
        <v>0.3</v>
      </c>
      <c r="F5" s="102">
        <v>0.87</v>
      </c>
      <c r="G5" s="103"/>
      <c r="H5" s="104"/>
      <c r="I5" s="89"/>
      <c r="J5" s="89"/>
      <c r="K5" s="97" t="s">
        <v>111</v>
      </c>
      <c r="L5" s="89"/>
      <c r="M5" s="89" t="s">
        <v>89</v>
      </c>
      <c r="N5" s="89"/>
      <c r="O5" s="99" t="s">
        <v>99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hidden="1" x14ac:dyDescent="0.35">
      <c r="B6" s="89"/>
      <c r="C6" s="99" t="s">
        <v>100</v>
      </c>
      <c r="D6" s="100">
        <v>0.97</v>
      </c>
      <c r="E6" s="101">
        <v>0.66669999999999996</v>
      </c>
      <c r="F6" s="102">
        <v>0.87</v>
      </c>
      <c r="G6" s="103"/>
      <c r="H6" s="104"/>
      <c r="I6" s="89"/>
      <c r="J6" s="89"/>
      <c r="K6" s="105"/>
      <c r="L6" s="89"/>
      <c r="M6" s="89" t="s">
        <v>90</v>
      </c>
      <c r="N6" s="89"/>
      <c r="O6" s="99" t="s">
        <v>100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hidden="1" customHeight="1" x14ac:dyDescent="0.35">
      <c r="B7" s="89"/>
      <c r="C7" s="106" t="s">
        <v>101</v>
      </c>
      <c r="D7" s="100">
        <v>0.97</v>
      </c>
      <c r="E7" s="101">
        <v>0.15</v>
      </c>
      <c r="F7" s="102">
        <v>0.87</v>
      </c>
      <c r="G7" s="103"/>
      <c r="H7" s="104"/>
      <c r="I7" s="89"/>
      <c r="J7" s="89"/>
      <c r="K7" s="97" t="s">
        <v>67</v>
      </c>
      <c r="L7" s="89"/>
      <c r="M7" s="89" t="s">
        <v>91</v>
      </c>
      <c r="N7" s="107"/>
      <c r="O7" s="106" t="s">
        <v>101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hidden="1" customHeight="1" x14ac:dyDescent="0.35">
      <c r="B8" s="89"/>
      <c r="C8" s="106" t="s">
        <v>102</v>
      </c>
      <c r="D8" s="100">
        <v>0.97</v>
      </c>
      <c r="E8" s="101">
        <v>0.3</v>
      </c>
      <c r="F8" s="102">
        <v>0.87</v>
      </c>
      <c r="G8" s="103"/>
      <c r="H8" s="104"/>
      <c r="I8" s="89"/>
      <c r="J8" s="89"/>
      <c r="K8" s="97" t="s">
        <v>85</v>
      </c>
      <c r="L8" s="89"/>
      <c r="M8" s="89" t="s">
        <v>92</v>
      </c>
      <c r="N8" s="89"/>
      <c r="O8" s="106" t="s">
        <v>102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idden="1" x14ac:dyDescent="0.35">
      <c r="B9" s="89"/>
      <c r="C9" s="106" t="s">
        <v>103</v>
      </c>
      <c r="D9" s="100">
        <v>0.97</v>
      </c>
      <c r="E9" s="101">
        <v>0.2767</v>
      </c>
      <c r="F9" s="102">
        <v>0.87</v>
      </c>
      <c r="G9" s="103"/>
      <c r="H9" s="104"/>
      <c r="I9" s="89"/>
      <c r="J9" s="90"/>
      <c r="K9" s="97" t="s">
        <v>86</v>
      </c>
      <c r="L9" s="90"/>
      <c r="M9" s="89" t="s">
        <v>93</v>
      </c>
      <c r="N9" s="90"/>
      <c r="O9" s="106" t="s">
        <v>103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hidden="1" x14ac:dyDescent="0.35">
      <c r="B10" s="89"/>
      <c r="C10" s="106" t="s">
        <v>93</v>
      </c>
      <c r="D10" s="100">
        <v>0.94</v>
      </c>
      <c r="E10" s="101">
        <v>1</v>
      </c>
      <c r="F10" s="102">
        <v>0.7</v>
      </c>
      <c r="G10" s="103"/>
      <c r="H10" s="104"/>
      <c r="I10" s="108"/>
      <c r="J10" s="89"/>
      <c r="K10" s="109"/>
      <c r="L10" s="90"/>
      <c r="M10" s="89" t="s">
        <v>94</v>
      </c>
      <c r="N10" s="90"/>
      <c r="O10" s="106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35">
      <c r="B11" s="89"/>
      <c r="C11" s="99" t="s">
        <v>104</v>
      </c>
      <c r="D11" s="100">
        <v>0.67</v>
      </c>
      <c r="E11" s="101">
        <v>0.55000000000000004</v>
      </c>
      <c r="F11" s="102">
        <v>0.28000000000000003</v>
      </c>
      <c r="G11" s="103"/>
      <c r="H11" s="104"/>
      <c r="I11" s="89"/>
      <c r="J11" s="89"/>
      <c r="K11" s="105"/>
      <c r="L11" s="90"/>
      <c r="M11" s="89" t="s">
        <v>95</v>
      </c>
      <c r="N11" s="90"/>
      <c r="O11" s="99" t="s">
        <v>104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hidden="1" x14ac:dyDescent="0.35">
      <c r="B12" s="89"/>
      <c r="C12" s="99" t="s">
        <v>105</v>
      </c>
      <c r="D12" s="100">
        <v>0.67</v>
      </c>
      <c r="E12" s="101">
        <v>0.44</v>
      </c>
      <c r="F12" s="102">
        <v>0.28000000000000003</v>
      </c>
      <c r="G12" s="103"/>
      <c r="H12" s="104"/>
      <c r="I12" s="89"/>
      <c r="J12" s="89"/>
      <c r="K12" s="105"/>
      <c r="L12" s="90"/>
      <c r="M12" s="89" t="s">
        <v>96</v>
      </c>
      <c r="N12" s="90"/>
      <c r="O12" s="99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35">
      <c r="B13" s="89"/>
      <c r="C13" s="99" t="s">
        <v>106</v>
      </c>
      <c r="D13" s="100">
        <v>0.61</v>
      </c>
      <c r="E13" s="101">
        <v>0.4375</v>
      </c>
      <c r="F13" s="102">
        <v>0.33</v>
      </c>
      <c r="G13" s="103"/>
      <c r="H13" s="104"/>
      <c r="I13" s="89"/>
      <c r="J13" s="89"/>
      <c r="K13" s="110"/>
      <c r="L13" s="90"/>
      <c r="M13" s="89" t="s">
        <v>97</v>
      </c>
      <c r="N13" s="90"/>
      <c r="O13" s="99" t="s">
        <v>106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hidden="1" thickBot="1" x14ac:dyDescent="0.4">
      <c r="B14" s="89"/>
      <c r="C14" s="111" t="s">
        <v>107</v>
      </c>
      <c r="D14" s="112">
        <v>1</v>
      </c>
      <c r="E14" s="113">
        <v>0.5</v>
      </c>
      <c r="F14" s="114">
        <v>1</v>
      </c>
      <c r="G14" s="103"/>
      <c r="H14" s="104"/>
      <c r="I14" s="89"/>
      <c r="J14" s="90"/>
      <c r="K14" s="90"/>
      <c r="L14" s="90"/>
      <c r="M14" s="90"/>
      <c r="N14" s="90"/>
      <c r="O14" s="111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>
      <c r="B15" s="89"/>
      <c r="C15" s="107"/>
      <c r="D15" s="89"/>
      <c r="E15" s="105"/>
      <c r="F15" s="105"/>
      <c r="G15" s="103"/>
      <c r="H15" s="104"/>
      <c r="I15" s="89"/>
      <c r="J15" s="90"/>
      <c r="K15" s="90"/>
      <c r="L15" s="90"/>
      <c r="M15" s="90"/>
      <c r="N15" s="90"/>
      <c r="O15" s="107"/>
      <c r="P15" s="52"/>
      <c r="Q15" s="120"/>
      <c r="R15" s="121"/>
      <c r="S15" s="50"/>
      <c r="T15" s="48"/>
    </row>
    <row r="16" spans="2:22" ht="15" thickBot="1" x14ac:dyDescent="0.4">
      <c r="C16" s="124" t="s">
        <v>121</v>
      </c>
      <c r="D16" s="125" t="s">
        <v>119</v>
      </c>
      <c r="E16" s="126"/>
      <c r="F16" s="127"/>
    </row>
    <row r="17" spans="3:10" x14ac:dyDescent="0.35">
      <c r="C17" s="128" t="s">
        <v>118</v>
      </c>
      <c r="D17" s="115" t="s">
        <v>109</v>
      </c>
      <c r="E17" s="115"/>
      <c r="F17" s="116"/>
    </row>
    <row r="18" spans="3:10" ht="9" customHeight="1" x14ac:dyDescent="0.35">
      <c r="C18" s="85"/>
      <c r="D18" s="144"/>
      <c r="E18" s="145"/>
      <c r="F18" s="146"/>
    </row>
    <row r="19" spans="3:10" ht="15" thickBot="1" x14ac:dyDescent="0.4">
      <c r="C19" s="85" t="s">
        <v>114</v>
      </c>
      <c r="D19" s="137" t="s">
        <v>111</v>
      </c>
      <c r="E19" s="131">
        <f>IF(D19=$K$4,(VLOOKUP(D21,$C$5:$F$14,2,FALSE)),(VLOOKUP(D21,$C$5:$F$14,4,FALSE)))</f>
        <v>0.87</v>
      </c>
      <c r="F19" s="135">
        <v>137</v>
      </c>
    </row>
    <row r="20" spans="3:10" x14ac:dyDescent="0.35">
      <c r="C20" s="86" t="s">
        <v>115</v>
      </c>
      <c r="D20" s="132" t="s">
        <v>112</v>
      </c>
      <c r="E20" s="133"/>
      <c r="F20" s="136">
        <v>0</v>
      </c>
      <c r="H20" s="140" t="s">
        <v>57</v>
      </c>
      <c r="I20" s="141"/>
      <c r="J20" s="122" t="s">
        <v>68</v>
      </c>
    </row>
    <row r="21" spans="3:10" ht="15" thickBot="1" x14ac:dyDescent="0.4">
      <c r="C21" s="85" t="s">
        <v>113</v>
      </c>
      <c r="D21" s="138" t="s">
        <v>99</v>
      </c>
      <c r="E21" s="118">
        <f>VLOOKUP(D21,$C$4:$F$14,3,FALSE)</f>
        <v>0.3</v>
      </c>
      <c r="F21" s="134">
        <f>(F19-F20)*E21*E19</f>
        <v>35.756999999999998</v>
      </c>
      <c r="H21" s="142"/>
      <c r="I21" s="143"/>
      <c r="J21" s="123" t="s">
        <v>59</v>
      </c>
    </row>
    <row r="22" spans="3:10" ht="27" thickBot="1" x14ac:dyDescent="0.4">
      <c r="C22" s="86" t="s">
        <v>127</v>
      </c>
    </row>
    <row r="23" spans="3:10" ht="13.5" customHeight="1" thickBot="1" x14ac:dyDescent="0.4">
      <c r="C23" s="85" t="s">
        <v>123</v>
      </c>
      <c r="D23" s="126" t="s">
        <v>120</v>
      </c>
      <c r="E23" s="126"/>
      <c r="F23" s="127"/>
    </row>
    <row r="24" spans="3:10" x14ac:dyDescent="0.35">
      <c r="C24" s="85" t="s">
        <v>125</v>
      </c>
      <c r="D24" s="115" t="s">
        <v>108</v>
      </c>
      <c r="E24" s="115"/>
      <c r="F24" s="116"/>
    </row>
    <row r="25" spans="3:10" x14ac:dyDescent="0.35">
      <c r="C25" s="85" t="s">
        <v>126</v>
      </c>
      <c r="D25" s="137" t="s">
        <v>67</v>
      </c>
      <c r="E25" s="100">
        <f>IF(D25=$K$7,(VLOOKUP(D28,$O$4:$S$14,3,FALSE)),IF(D25=$K$8,(VLOOKUP(D28,$O$4:S$14,4,FALSE)),(VLOOKUP(D28,$O$4:S$14,5,FALSE))))</f>
        <v>15.65</v>
      </c>
      <c r="F25" s="136">
        <v>0</v>
      </c>
    </row>
    <row r="26" spans="3:10" x14ac:dyDescent="0.35">
      <c r="C26" s="85" t="s">
        <v>128</v>
      </c>
      <c r="D26" s="139" t="s">
        <v>124</v>
      </c>
      <c r="E26" s="117">
        <f>(VLOOKUP(D28,$C$5:$F$14,3,FALSE))</f>
        <v>0.2767</v>
      </c>
      <c r="F26" s="136">
        <v>0</v>
      </c>
    </row>
    <row r="27" spans="3:10" x14ac:dyDescent="0.35">
      <c r="C27" s="85" t="s">
        <v>129</v>
      </c>
      <c r="D27" s="132" t="s">
        <v>112</v>
      </c>
      <c r="E27" s="117">
        <f>(VLOOKUP(D28,$C$5:$F$14,4,FALSE))</f>
        <v>0.87</v>
      </c>
      <c r="F27" s="136">
        <v>0</v>
      </c>
    </row>
    <row r="28" spans="3:10" ht="27" thickBot="1" x14ac:dyDescent="0.4">
      <c r="C28" s="86" t="s">
        <v>131</v>
      </c>
      <c r="D28" s="138" t="s">
        <v>103</v>
      </c>
      <c r="E28" s="118">
        <f>VLOOKUP(D28,$O$4:$S$14,2,FALSE)</f>
        <v>0.2767</v>
      </c>
      <c r="F28" s="123">
        <f>(((F26/366)*F25*E28*E25)*1000)-(F27*E27*E26)</f>
        <v>0</v>
      </c>
    </row>
    <row r="29" spans="3:10" ht="13.5" customHeight="1" x14ac:dyDescent="0.35">
      <c r="C29" s="85" t="s">
        <v>130</v>
      </c>
    </row>
    <row r="30" spans="3:10" ht="8.5" customHeight="1" thickBot="1" x14ac:dyDescent="0.4">
      <c r="C30" s="87"/>
      <c r="D30" s="96"/>
      <c r="E30" s="89"/>
      <c r="F30" s="89"/>
      <c r="G30" s="109"/>
      <c r="H30" s="90"/>
    </row>
    <row r="31" spans="3:10" ht="7.5" customHeight="1" x14ac:dyDescent="0.35">
      <c r="D31" s="89"/>
      <c r="E31" s="89"/>
      <c r="F31" s="89"/>
      <c r="G31" s="105"/>
      <c r="H31" s="90"/>
    </row>
    <row r="32" spans="3:10" x14ac:dyDescent="0.35">
      <c r="D32" s="119"/>
      <c r="E32" s="89"/>
      <c r="F32" s="89"/>
      <c r="G32" s="105"/>
      <c r="H32" s="90"/>
    </row>
    <row r="33" spans="3:8" ht="15" thickBot="1" x14ac:dyDescent="0.4">
      <c r="C33" s="90"/>
      <c r="D33" s="107"/>
      <c r="E33" s="89"/>
      <c r="F33" s="89"/>
      <c r="G33" s="110"/>
      <c r="H33" s="90"/>
    </row>
    <row r="34" spans="3:8" ht="26.5" x14ac:dyDescent="0.35">
      <c r="C34" s="129" t="s">
        <v>117</v>
      </c>
      <c r="D34" s="90"/>
      <c r="E34" s="90"/>
      <c r="F34" s="90"/>
      <c r="G34" s="90"/>
      <c r="H34" s="90"/>
    </row>
    <row r="35" spans="3:8" ht="15" thickBot="1" x14ac:dyDescent="0.4">
      <c r="C35" s="130" t="s">
        <v>116</v>
      </c>
      <c r="D35" s="96"/>
      <c r="E35" s="89"/>
      <c r="F35" s="89"/>
      <c r="G35" s="109"/>
      <c r="H35" s="90"/>
    </row>
    <row r="36" spans="3:8" x14ac:dyDescent="0.35">
      <c r="C36" s="90"/>
      <c r="D36" s="89"/>
      <c r="E36" s="89"/>
      <c r="F36" s="89"/>
      <c r="G36" s="105"/>
      <c r="H36" s="90"/>
    </row>
    <row r="37" spans="3:8" x14ac:dyDescent="0.35">
      <c r="C37" s="90"/>
      <c r="D37" s="119"/>
      <c r="E37" s="89"/>
      <c r="F37" s="89"/>
      <c r="G37" s="105"/>
      <c r="H37" s="90"/>
    </row>
    <row r="38" spans="3:8" x14ac:dyDescent="0.35">
      <c r="C38" s="90"/>
      <c r="D38" s="107"/>
      <c r="E38" s="89"/>
      <c r="F38" s="89"/>
      <c r="G38" s="110"/>
      <c r="H38" s="90"/>
    </row>
    <row r="39" spans="3:8" x14ac:dyDescent="0.35">
      <c r="C39" s="90"/>
      <c r="D39" s="90"/>
      <c r="E39" s="90"/>
      <c r="F39" s="90"/>
      <c r="G39" s="90"/>
      <c r="H39" s="90"/>
    </row>
    <row r="40" spans="3:8" x14ac:dyDescent="0.35">
      <c r="C40" s="90"/>
      <c r="D40" s="90"/>
      <c r="E40" s="90"/>
      <c r="F40" s="90"/>
      <c r="G40" s="90"/>
      <c r="H40" s="90"/>
    </row>
    <row r="41" spans="3:8" x14ac:dyDescent="0.35">
      <c r="C41" s="90"/>
      <c r="D41" s="90"/>
      <c r="E41" s="90"/>
      <c r="F41" s="90"/>
      <c r="G41" s="90"/>
      <c r="H41" s="90"/>
    </row>
    <row r="42" spans="3:8" x14ac:dyDescent="0.35">
      <c r="C42" s="90"/>
    </row>
  </sheetData>
  <sheetProtection sheet="1" selectLockedCells="1"/>
  <mergeCells count="3">
    <mergeCell ref="H20:I21"/>
    <mergeCell ref="D18:F18"/>
    <mergeCell ref="C2:F2"/>
  </mergeCells>
  <dataValidations count="3">
    <dataValidation type="list" allowBlank="1" showInputMessage="1" showErrorMessage="1" sqref="D19" xr:uid="{FC255735-9DFB-4DE5-A268-500C8E3195F1}">
      <formula1>$K$4:$K$5</formula1>
    </dataValidation>
    <dataValidation type="list" allowBlank="1" showInputMessage="1" showErrorMessage="1" sqref="D21 D28 D33 D38" xr:uid="{063E312A-4BBC-43D0-A5B6-EC5751534FD6}">
      <formula1>$C$5:$C$14</formula1>
    </dataValidation>
    <dataValidation type="list" allowBlank="1" showInputMessage="1" showErrorMessage="1" sqref="D25" xr:uid="{497927B4-E0A0-447A-A352-6B47B48535F1}">
      <formula1>$K$7:$K$9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7265625" style="1"/>
    <col min="7" max="7" width="26.81640625" style="1" customWidth="1"/>
    <col min="8" max="8" width="20.7265625" style="1"/>
    <col min="9" max="9" width="15.26953125" style="1" customWidth="1"/>
    <col min="10" max="10" width="12.9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3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3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3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3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6" x14ac:dyDescent="0.3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6" x14ac:dyDescent="0.3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5" thickBot="1" x14ac:dyDescent="0.3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5" thickBot="1" x14ac:dyDescent="0.3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5" thickBot="1" x14ac:dyDescent="0.35">
      <c r="K11" s="19" t="s">
        <v>9</v>
      </c>
    </row>
    <row r="12" spans="2:11" ht="13.5" thickBot="1" x14ac:dyDescent="0.35"/>
    <row r="13" spans="2:11" ht="13.5" thickBot="1" x14ac:dyDescent="0.35">
      <c r="B13" s="10" t="s">
        <v>35</v>
      </c>
      <c r="C13" s="11" t="s">
        <v>1</v>
      </c>
      <c r="D13" s="12" t="s">
        <v>4</v>
      </c>
    </row>
    <row r="14" spans="2:11" x14ac:dyDescent="0.3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3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3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3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6" x14ac:dyDescent="0.3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35">
      <c r="G22" s="19" t="s">
        <v>9</v>
      </c>
      <c r="H22" s="20">
        <v>0.2767</v>
      </c>
      <c r="I22" s="21">
        <f>I17*H22</f>
        <v>0.1073596</v>
      </c>
    </row>
    <row r="23" spans="2:9" x14ac:dyDescent="0.3">
      <c r="B23" s="39" t="s">
        <v>57</v>
      </c>
      <c r="C23" s="40"/>
      <c r="D23" s="41" t="s">
        <v>58</v>
      </c>
    </row>
    <row r="24" spans="2:9" ht="13.5" thickBot="1" x14ac:dyDescent="0.35">
      <c r="B24" s="42"/>
      <c r="C24" s="43"/>
      <c r="D24" s="44" t="s">
        <v>59</v>
      </c>
    </row>
    <row r="25" spans="2:9" x14ac:dyDescent="0.3">
      <c r="G25" s="10" t="s">
        <v>32</v>
      </c>
      <c r="H25" s="28" t="s">
        <v>1</v>
      </c>
      <c r="I25" s="29" t="s">
        <v>4</v>
      </c>
    </row>
    <row r="26" spans="2:9" x14ac:dyDescent="0.3">
      <c r="G26" s="30" t="s">
        <v>20</v>
      </c>
      <c r="H26" s="9">
        <v>5</v>
      </c>
      <c r="I26" s="31"/>
    </row>
    <row r="27" spans="2:9" x14ac:dyDescent="0.3">
      <c r="G27" s="26" t="s">
        <v>21</v>
      </c>
      <c r="H27" s="9">
        <v>365</v>
      </c>
      <c r="I27" s="31"/>
    </row>
    <row r="28" spans="2:9" x14ac:dyDescent="0.3">
      <c r="G28" s="16" t="s">
        <v>12</v>
      </c>
      <c r="H28" s="2">
        <v>15.65</v>
      </c>
      <c r="I28" s="27">
        <f>(H27/365)*H28*H26</f>
        <v>78.25</v>
      </c>
    </row>
    <row r="29" spans="2:9" x14ac:dyDescent="0.3">
      <c r="G29" s="16" t="s">
        <v>13</v>
      </c>
      <c r="H29" s="2">
        <v>0.3</v>
      </c>
      <c r="I29" s="17">
        <f>I28*H29</f>
        <v>23.474999999999998</v>
      </c>
    </row>
    <row r="30" spans="2:9" x14ac:dyDescent="0.3">
      <c r="G30" s="16" t="s">
        <v>8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18</v>
      </c>
      <c r="H31" s="2">
        <v>0.15</v>
      </c>
      <c r="I31" s="17">
        <f>I28*H31</f>
        <v>11.737499999999999</v>
      </c>
    </row>
    <row r="32" spans="2:9" ht="26" x14ac:dyDescent="0.3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9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RowHeight="13" x14ac:dyDescent="0.3"/>
  <cols>
    <col min="1" max="1" width="8.7265625" style="1"/>
    <col min="2" max="2" width="25" style="1" customWidth="1"/>
    <col min="3" max="3" width="8.7265625" style="1"/>
    <col min="4" max="4" width="17.08984375" style="1" customWidth="1"/>
    <col min="5" max="5" width="6.90625" style="1" customWidth="1"/>
    <col min="6" max="6" width="6.453125" style="1" customWidth="1"/>
    <col min="7" max="7" width="22.26953125" style="1" bestFit="1" customWidth="1"/>
    <col min="8" max="8" width="8.7265625" style="1"/>
    <col min="9" max="9" width="12.08984375" style="1" customWidth="1"/>
    <col min="10" max="10" width="5.26953125" style="1" customWidth="1"/>
    <col min="11" max="11" width="5.179687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3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3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3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3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3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3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3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5" customHeight="1" x14ac:dyDescent="0.3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3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3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3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49</v>
      </c>
      <c r="C2" s="35" t="s">
        <v>1</v>
      </c>
      <c r="D2" s="12" t="s">
        <v>4</v>
      </c>
    </row>
    <row r="3" spans="2:4" x14ac:dyDescent="0.35">
      <c r="B3" s="13" t="s">
        <v>0</v>
      </c>
      <c r="C3" s="2"/>
      <c r="D3" s="22">
        <v>1</v>
      </c>
    </row>
    <row r="4" spans="2:4" x14ac:dyDescent="0.35">
      <c r="B4" s="13" t="s">
        <v>50</v>
      </c>
      <c r="C4" s="2">
        <v>0.94</v>
      </c>
      <c r="D4" s="23">
        <f>D3*C4</f>
        <v>0.94</v>
      </c>
    </row>
    <row r="5" spans="2:4" ht="15" thickBot="1" x14ac:dyDescent="0.4">
      <c r="B5" s="36" t="s">
        <v>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51</v>
      </c>
      <c r="C10" s="35" t="s">
        <v>1</v>
      </c>
      <c r="D10" s="37" t="s">
        <v>4</v>
      </c>
    </row>
    <row r="11" spans="2:4" x14ac:dyDescent="0.35">
      <c r="B11" s="13" t="s">
        <v>10</v>
      </c>
      <c r="C11" s="2"/>
      <c r="D11" s="22">
        <v>1</v>
      </c>
    </row>
    <row r="12" spans="2:4" x14ac:dyDescent="0.35">
      <c r="B12" s="13" t="s">
        <v>52</v>
      </c>
      <c r="C12" s="2">
        <v>0.7</v>
      </c>
      <c r="D12" s="23">
        <f>D11*C12</f>
        <v>0.7</v>
      </c>
    </row>
    <row r="13" spans="2:4" ht="15" thickBot="1" x14ac:dyDescent="0.4">
      <c r="B13" s="36" t="s">
        <v>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53</v>
      </c>
      <c r="C18" s="35" t="s">
        <v>1</v>
      </c>
      <c r="D18" s="37" t="s">
        <v>4</v>
      </c>
    </row>
    <row r="19" spans="2:4" x14ac:dyDescent="0.35">
      <c r="B19" s="13" t="s">
        <v>54</v>
      </c>
      <c r="C19" s="8">
        <v>1</v>
      </c>
      <c r="D19" s="38"/>
    </row>
    <row r="20" spans="2:4" ht="17" customHeight="1" x14ac:dyDescent="0.35">
      <c r="B20" s="26" t="s">
        <v>21</v>
      </c>
      <c r="C20" s="8">
        <v>365</v>
      </c>
      <c r="D20" s="38"/>
    </row>
    <row r="21" spans="2:4" x14ac:dyDescent="0.35">
      <c r="B21" s="16" t="s">
        <v>56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55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57</v>
      </c>
      <c r="C25" s="40"/>
      <c r="D25" s="41" t="s">
        <v>58</v>
      </c>
    </row>
    <row r="26" spans="2:4" ht="15" thickBot="1" x14ac:dyDescent="0.4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7265625" customWidth="1"/>
    <col min="9" max="9" width="14.81640625" customWidth="1"/>
    <col min="11" max="11" width="21.9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3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customHeight="1" x14ac:dyDescent="0.3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88</v>
      </c>
      <c r="E18" s="2"/>
      <c r="F18" s="46"/>
      <c r="G18" s="22">
        <v>1</v>
      </c>
    </row>
    <row r="19" spans="4:7" ht="15" thickBot="1" x14ac:dyDescent="0.4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81</v>
      </c>
      <c r="E21" s="35" t="s">
        <v>1</v>
      </c>
      <c r="F21" s="45" t="s">
        <v>60</v>
      </c>
      <c r="G21" s="12"/>
    </row>
    <row r="22" spans="4:7" x14ac:dyDescent="0.35">
      <c r="D22" s="13" t="s">
        <v>88</v>
      </c>
      <c r="E22" s="2"/>
      <c r="F22" s="46"/>
      <c r="G22" s="22">
        <v>1</v>
      </c>
    </row>
    <row r="23" spans="4:7" ht="15" thickBot="1" x14ac:dyDescent="0.4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35">
      <c r="D26" s="13" t="s">
        <v>67</v>
      </c>
      <c r="E26" s="2"/>
      <c r="F26" s="46"/>
      <c r="G26" s="22">
        <v>1</v>
      </c>
    </row>
    <row r="27" spans="4:7" x14ac:dyDescent="0.35">
      <c r="D27" s="26" t="s">
        <v>21</v>
      </c>
      <c r="E27" s="73"/>
      <c r="F27" s="74"/>
      <c r="G27" s="75">
        <v>365</v>
      </c>
    </row>
    <row r="28" spans="4:7" ht="15" thickBot="1" x14ac:dyDescent="0.4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83</v>
      </c>
      <c r="E30" s="35" t="s">
        <v>1</v>
      </c>
      <c r="F30" s="45" t="s">
        <v>60</v>
      </c>
      <c r="G30" s="12"/>
    </row>
    <row r="31" spans="4:7" x14ac:dyDescent="0.35">
      <c r="D31" s="13" t="s">
        <v>85</v>
      </c>
      <c r="E31" s="2"/>
      <c r="F31" s="46"/>
      <c r="G31" s="22">
        <v>1</v>
      </c>
    </row>
    <row r="32" spans="4:7" x14ac:dyDescent="0.35">
      <c r="D32" s="26" t="s">
        <v>21</v>
      </c>
      <c r="E32" s="73"/>
      <c r="F32" s="74"/>
      <c r="G32" s="75">
        <v>365</v>
      </c>
    </row>
    <row r="33" spans="4:7" ht="15" thickBot="1" x14ac:dyDescent="0.4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84</v>
      </c>
      <c r="E35" s="35" t="s">
        <v>1</v>
      </c>
      <c r="F35" s="45" t="s">
        <v>60</v>
      </c>
      <c r="G35" s="12"/>
    </row>
    <row r="36" spans="4:7" x14ac:dyDescent="0.35">
      <c r="D36" s="13" t="s">
        <v>86</v>
      </c>
      <c r="E36" s="2"/>
      <c r="F36" s="46"/>
      <c r="G36" s="22">
        <v>1</v>
      </c>
    </row>
    <row r="37" spans="4:7" x14ac:dyDescent="0.35">
      <c r="D37" s="26" t="s">
        <v>21</v>
      </c>
      <c r="E37" s="73"/>
      <c r="F37" s="74"/>
      <c r="G37" s="75">
        <v>365</v>
      </c>
    </row>
    <row r="38" spans="4:7" ht="15" thickBot="1" x14ac:dyDescent="0.4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Okuh, Chinedum O SPDC-UPO/G/PSLW</dc:creator>
  <cp:lastModifiedBy>Solanke, Bolarinwa SPDC-PTC/U/GL</cp:lastModifiedBy>
  <dcterms:created xsi:type="dcterms:W3CDTF">2019-03-08T09:08:42Z</dcterms:created>
  <dcterms:modified xsi:type="dcterms:W3CDTF">2021-11-05T11:44:08Z</dcterms:modified>
</cp:coreProperties>
</file>