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abajide.Shitta-Bey\Desktop\"/>
    </mc:Choice>
  </mc:AlternateContent>
  <bookViews>
    <workbookView xWindow="0" yWindow="0" windowWidth="15330" windowHeight="4470" tabRatio="924"/>
  </bookViews>
  <sheets>
    <sheet name="Monthly Savings" sheetId="60" r:id="rId1"/>
  </sheets>
  <definedNames>
    <definedName name="Duplicate_orders">#REF!</definedName>
    <definedName name="Gregg">#REF!</definedName>
    <definedName name="Intervention___stopped_orders_in_excess_of_Requirement">#REF!</definedName>
  </definedNames>
  <calcPr calcId="171027"/>
</workbook>
</file>

<file path=xl/calcChain.xml><?xml version="1.0" encoding="utf-8"?>
<calcChain xmlns="http://schemas.openxmlformats.org/spreadsheetml/2006/main">
  <c r="O52" i="60" l="1"/>
  <c r="G82" i="60"/>
  <c r="M52" i="60"/>
  <c r="K52" i="60"/>
  <c r="G75" i="60" l="1"/>
  <c r="L5" i="60"/>
  <c r="M51" i="60" l="1"/>
  <c r="K51" i="60"/>
  <c r="O51" i="60" l="1"/>
  <c r="L48" i="60" l="1"/>
  <c r="J48" i="60"/>
  <c r="L46" i="60"/>
  <c r="J46" i="60"/>
  <c r="L45" i="60"/>
  <c r="J45" i="60"/>
  <c r="L44" i="60"/>
  <c r="J44" i="60"/>
  <c r="L43" i="60"/>
  <c r="J43" i="60"/>
  <c r="L42" i="60"/>
  <c r="J42" i="60"/>
  <c r="J41" i="60"/>
  <c r="G66" i="60"/>
  <c r="N4" i="60"/>
  <c r="M5" i="60"/>
  <c r="M4" i="60"/>
  <c r="M3" i="60"/>
  <c r="M2" i="60"/>
  <c r="M6" i="60" s="1"/>
  <c r="L4" i="60"/>
  <c r="L3" i="60"/>
  <c r="L2" i="60"/>
  <c r="K5" i="60"/>
  <c r="K4" i="60"/>
  <c r="K3" i="60"/>
  <c r="K2" i="60"/>
  <c r="J5" i="60"/>
  <c r="J4" i="60"/>
  <c r="J2" i="60"/>
  <c r="N2" i="60" s="1"/>
  <c r="E83" i="60"/>
  <c r="D83" i="60"/>
  <c r="C83" i="60"/>
  <c r="G81" i="60"/>
  <c r="G80" i="60"/>
  <c r="G79" i="60"/>
  <c r="E76" i="60"/>
  <c r="D76" i="60"/>
  <c r="C76" i="60"/>
  <c r="G74" i="60"/>
  <c r="G73" i="60"/>
  <c r="G72" i="60"/>
  <c r="G67" i="60"/>
  <c r="G68" i="60"/>
  <c r="G65" i="60"/>
  <c r="G2" i="60"/>
  <c r="G6" i="60" s="1"/>
  <c r="G9" i="60"/>
  <c r="G13" i="60" s="1"/>
  <c r="G17" i="60"/>
  <c r="G18" i="60"/>
  <c r="G19" i="60"/>
  <c r="G16" i="60"/>
  <c r="G24" i="60"/>
  <c r="G25" i="60"/>
  <c r="G26" i="60"/>
  <c r="G23" i="60"/>
  <c r="G27" i="60" s="1"/>
  <c r="G31" i="60"/>
  <c r="G32" i="60"/>
  <c r="G33" i="60"/>
  <c r="G30" i="60"/>
  <c r="G34" i="60" s="1"/>
  <c r="C55" i="60"/>
  <c r="G38" i="60"/>
  <c r="G39" i="60"/>
  <c r="G40" i="60"/>
  <c r="G37" i="60"/>
  <c r="G45" i="60"/>
  <c r="G46" i="60"/>
  <c r="G47" i="60"/>
  <c r="G44" i="60"/>
  <c r="G52" i="60"/>
  <c r="G53" i="60"/>
  <c r="G54" i="60"/>
  <c r="G51" i="60"/>
  <c r="L6" i="60" l="1"/>
  <c r="G76" i="60"/>
  <c r="G55" i="60"/>
  <c r="G48" i="60"/>
  <c r="G41" i="60"/>
  <c r="J6" i="60"/>
  <c r="K6" i="60"/>
  <c r="N5" i="60"/>
  <c r="N3" i="60"/>
  <c r="G83" i="60"/>
  <c r="G20" i="60"/>
  <c r="N6" i="60" l="1"/>
  <c r="C48" i="60"/>
  <c r="J47" i="60" s="1"/>
  <c r="E48" i="60"/>
  <c r="L47" i="60" s="1"/>
  <c r="D69" i="60" l="1"/>
  <c r="E69" i="60" l="1"/>
  <c r="L50" i="60" s="1"/>
  <c r="M50" i="60" s="1"/>
  <c r="C69" i="60"/>
  <c r="J50" i="60" s="1"/>
  <c r="N50" i="60" l="1"/>
  <c r="K50" i="60"/>
  <c r="O50" i="60" s="1"/>
  <c r="G69" i="60"/>
  <c r="D62" i="60" l="1"/>
  <c r="E62" i="60" l="1"/>
  <c r="G61" i="60"/>
  <c r="G59" i="60"/>
  <c r="G58" i="60"/>
  <c r="C62" i="60"/>
  <c r="J49" i="60" s="1"/>
  <c r="G62" i="60" l="1"/>
  <c r="L53" i="60"/>
  <c r="M53" i="60" s="1"/>
  <c r="J53" i="60"/>
  <c r="K53" i="60" s="1"/>
  <c r="M49" i="60"/>
  <c r="K49" i="60"/>
  <c r="M48" i="60"/>
  <c r="K48" i="60"/>
  <c r="M47" i="60"/>
  <c r="K47" i="60"/>
  <c r="N46" i="60"/>
  <c r="M46" i="60"/>
  <c r="K46" i="60"/>
  <c r="N45" i="60"/>
  <c r="M45" i="60"/>
  <c r="K45" i="60"/>
  <c r="N44" i="60"/>
  <c r="M44" i="60"/>
  <c r="K44" i="60"/>
  <c r="N43" i="60"/>
  <c r="M43" i="60"/>
  <c r="K43" i="60"/>
  <c r="N42" i="60"/>
  <c r="M42" i="60"/>
  <c r="K42" i="60"/>
  <c r="N41" i="60"/>
  <c r="K41" i="60"/>
  <c r="O41" i="60" s="1"/>
  <c r="O48" i="60" l="1"/>
  <c r="O42" i="60"/>
  <c r="O46" i="60"/>
  <c r="O47" i="60"/>
  <c r="O44" i="60"/>
  <c r="N53" i="60"/>
  <c r="O45" i="60"/>
  <c r="O43" i="60"/>
  <c r="O49" i="60"/>
  <c r="O53" i="60"/>
</calcChain>
</file>

<file path=xl/sharedStrings.xml><?xml version="1.0" encoding="utf-8"?>
<sst xmlns="http://schemas.openxmlformats.org/spreadsheetml/2006/main" count="162" uniqueCount="32">
  <si>
    <t>Month</t>
  </si>
  <si>
    <t>May</t>
  </si>
  <si>
    <t>Grand Total</t>
  </si>
  <si>
    <t>Total</t>
  </si>
  <si>
    <t>June</t>
  </si>
  <si>
    <t>SNEPCo</t>
  </si>
  <si>
    <t>SPDC</t>
  </si>
  <si>
    <t>PR/PO Intervention</t>
  </si>
  <si>
    <t>Squirrel Stores</t>
  </si>
  <si>
    <t>Ex-Projects Surplus</t>
  </si>
  <si>
    <t>February</t>
  </si>
  <si>
    <t>January</t>
  </si>
  <si>
    <t>March</t>
  </si>
  <si>
    <t>April</t>
  </si>
  <si>
    <t>SPDC Asset</t>
  </si>
  <si>
    <t>SPDC Projects</t>
  </si>
  <si>
    <t>SNEPCo Asset</t>
  </si>
  <si>
    <t>SNEPCo Projects</t>
  </si>
  <si>
    <t>Total($)</t>
  </si>
  <si>
    <t>% Sum</t>
  </si>
  <si>
    <t>July</t>
  </si>
  <si>
    <t>SPDC Project</t>
  </si>
  <si>
    <t>SNEPCo Project</t>
  </si>
  <si>
    <t>August</t>
  </si>
  <si>
    <t>September</t>
  </si>
  <si>
    <t>October</t>
  </si>
  <si>
    <t>November</t>
  </si>
  <si>
    <t>December</t>
  </si>
  <si>
    <t>SHELL SHARE BREAKDOWN FOR SCiN</t>
  </si>
  <si>
    <t>Deliverables</t>
  </si>
  <si>
    <t>Total Value</t>
  </si>
  <si>
    <t>2yrs Running Spares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</si>
</sst>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809]dd\ mmmm\ yyyy;@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中ゴシック体"/>
      <family val="3"/>
      <charset val="128"/>
    </font>
    <font>
      <b/>
      <sz val="16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F4E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1FDA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983B0"/>
        <bgColor indexed="64"/>
      </patternFill>
    </fill>
    <fill>
      <patternFill patternType="solid">
        <fgColor rgb="FF6ABDD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40">
    <xf numFmtId="0" fontId="0" fillId="0" borderId="0"/>
    <xf numFmtId="0" fontId="2" fillId="0" borderId="0"/>
    <xf numFmtId="0" fontId="3" fillId="0" borderId="0"/>
    <xf numFmtId="165" fontId="4" fillId="0" borderId="0">
      <alignment vertical="center"/>
    </xf>
    <xf numFmtId="165" fontId="3" fillId="0" borderId="0"/>
    <xf numFmtId="164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5" applyNumberFormat="0" applyFill="0" applyAlignment="0" applyProtection="0"/>
    <xf numFmtId="0" fontId="8" fillId="0" borderId="26" applyNumberFormat="0" applyFill="0" applyAlignment="0" applyProtection="0"/>
    <xf numFmtId="0" fontId="9" fillId="0" borderId="27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28" applyNumberFormat="0" applyAlignment="0" applyProtection="0"/>
    <xf numFmtId="0" fontId="14" fillId="9" borderId="29" applyNumberFormat="0" applyAlignment="0" applyProtection="0"/>
    <xf numFmtId="0" fontId="15" fillId="9" borderId="28" applyNumberFormat="0" applyAlignment="0" applyProtection="0"/>
    <xf numFmtId="0" fontId="16" fillId="0" borderId="30" applyNumberFormat="0" applyFill="0" applyAlignment="0" applyProtection="0"/>
    <xf numFmtId="0" fontId="17" fillId="10" borderId="31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33" applyNumberFormat="0" applyFill="0" applyAlignment="0" applyProtection="0"/>
    <xf numFmtId="0" fontId="20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5" fillId="0" borderId="0"/>
    <xf numFmtId="0" fontId="5" fillId="11" borderId="32" applyNumberFormat="0" applyFont="0" applyAlignment="0" applyProtection="0"/>
    <xf numFmtId="0" fontId="3" fillId="36" borderId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32" applyNumberFormat="0" applyFont="0" applyAlignment="0" applyProtection="0"/>
    <xf numFmtId="0" fontId="3" fillId="36" borderId="0"/>
    <xf numFmtId="0" fontId="22" fillId="0" borderId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32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32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32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0" borderId="0"/>
    <xf numFmtId="0" fontId="5" fillId="11" borderId="32" applyNumberFormat="0" applyFont="0" applyAlignment="0" applyProtection="0"/>
    <xf numFmtId="0" fontId="5" fillId="0" borderId="0"/>
    <xf numFmtId="0" fontId="5" fillId="11" borderId="32" applyNumberFormat="0" applyFont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3" fillId="0" borderId="0"/>
    <xf numFmtId="0" fontId="3" fillId="0" borderId="0"/>
    <xf numFmtId="0" fontId="4" fillId="0" borderId="0">
      <alignment vertical="center"/>
    </xf>
    <xf numFmtId="44" fontId="3" fillId="0" borderId="0" applyFont="0" applyFill="0" applyBorder="0" applyAlignment="0" applyProtection="0"/>
  </cellStyleXfs>
  <cellXfs count="295">
    <xf numFmtId="0" fontId="0" fillId="0" borderId="0" xfId="0"/>
    <xf numFmtId="4" fontId="0" fillId="0" borderId="0" xfId="0" applyNumberFormat="1"/>
    <xf numFmtId="4" fontId="0" fillId="37" borderId="24" xfId="0" applyNumberFormat="1" applyFill="1" applyBorder="1" applyAlignment="1">
      <alignment horizontal="left"/>
    </xf>
    <xf numFmtId="4" fontId="0" fillId="37" borderId="34" xfId="0" applyNumberFormat="1" applyFill="1" applyBorder="1" applyAlignment="1">
      <alignment horizontal="left"/>
    </xf>
    <xf numFmtId="4" fontId="0" fillId="37" borderId="36" xfId="0" applyNumberFormat="1" applyFill="1" applyBorder="1" applyAlignment="1">
      <alignment horizontal="left"/>
    </xf>
    <xf numFmtId="0" fontId="0" fillId="0" borderId="40" xfId="0" applyBorder="1"/>
    <xf numFmtId="4" fontId="0" fillId="0" borderId="40" xfId="0" applyNumberFormat="1" applyBorder="1"/>
    <xf numFmtId="0" fontId="0" fillId="2" borderId="8" xfId="0" applyFont="1" applyFill="1" applyBorder="1" applyAlignment="1">
      <alignment horizontal="left"/>
    </xf>
    <xf numFmtId="4" fontId="0" fillId="2" borderId="24" xfId="0" applyNumberFormat="1" applyFont="1" applyFill="1" applyBorder="1" applyAlignment="1">
      <alignment horizontal="left"/>
    </xf>
    <xf numFmtId="4" fontId="0" fillId="2" borderId="34" xfId="0" applyNumberFormat="1" applyFont="1" applyFill="1" applyBorder="1" applyAlignment="1">
      <alignment horizontal="left"/>
    </xf>
    <xf numFmtId="4" fontId="0" fillId="2" borderId="36" xfId="0" applyNumberFormat="1" applyFont="1" applyFill="1" applyBorder="1" applyAlignment="1">
      <alignment horizontal="left"/>
    </xf>
    <xf numFmtId="4" fontId="0" fillId="2" borderId="8" xfId="0" applyNumberFormat="1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0" fillId="37" borderId="7" xfId="0" applyFont="1" applyFill="1" applyBorder="1" applyAlignment="1">
      <alignment horizontal="left"/>
    </xf>
    <xf numFmtId="4" fontId="0" fillId="37" borderId="8" xfId="0" applyNumberFormat="1" applyFont="1" applyFill="1" applyBorder="1" applyAlignment="1">
      <alignment horizontal="left"/>
    </xf>
    <xf numFmtId="0" fontId="0" fillId="37" borderId="8" xfId="0" applyFont="1" applyFill="1" applyBorder="1" applyAlignment="1">
      <alignment horizontal="left"/>
    </xf>
    <xf numFmtId="4" fontId="0" fillId="42" borderId="8" xfId="0" applyNumberFormat="1" applyFont="1" applyFill="1" applyBorder="1" applyAlignment="1">
      <alignment horizontal="left"/>
    </xf>
    <xf numFmtId="4" fontId="0" fillId="42" borderId="24" xfId="0" applyNumberFormat="1" applyFont="1" applyFill="1" applyBorder="1" applyAlignment="1">
      <alignment horizontal="left"/>
    </xf>
    <xf numFmtId="4" fontId="0" fillId="42" borderId="34" xfId="0" applyNumberFormat="1" applyFont="1" applyFill="1" applyBorder="1" applyAlignment="1">
      <alignment horizontal="left"/>
    </xf>
    <xf numFmtId="4" fontId="0" fillId="42" borderId="36" xfId="0" applyNumberFormat="1" applyFont="1" applyFill="1" applyBorder="1" applyAlignment="1">
      <alignment horizontal="left"/>
    </xf>
    <xf numFmtId="0" fontId="0" fillId="42" borderId="7" xfId="0" applyFont="1" applyFill="1" applyBorder="1" applyAlignment="1">
      <alignment horizontal="left"/>
    </xf>
    <xf numFmtId="0" fontId="0" fillId="38" borderId="8" xfId="0" applyFont="1" applyFill="1" applyBorder="1" applyAlignment="1">
      <alignment horizontal="left"/>
    </xf>
    <xf numFmtId="4" fontId="0" fillId="38" borderId="24" xfId="0" applyNumberFormat="1" applyFont="1" applyFill="1" applyBorder="1" applyAlignment="1">
      <alignment horizontal="left"/>
    </xf>
    <xf numFmtId="4" fontId="0" fillId="38" borderId="34" xfId="0" applyNumberFormat="1" applyFont="1" applyFill="1" applyBorder="1" applyAlignment="1">
      <alignment horizontal="left"/>
    </xf>
    <xf numFmtId="4" fontId="0" fillId="38" borderId="36" xfId="0" applyNumberFormat="1" applyFont="1" applyFill="1" applyBorder="1" applyAlignment="1">
      <alignment horizontal="left"/>
    </xf>
    <xf numFmtId="4" fontId="0" fillId="38" borderId="8" xfId="0" applyNumberFormat="1" applyFont="1" applyFill="1" applyBorder="1" applyAlignment="1">
      <alignment horizontal="left"/>
    </xf>
    <xf numFmtId="0" fontId="0" fillId="38" borderId="7" xfId="0" applyFont="1" applyFill="1" applyBorder="1" applyAlignment="1">
      <alignment horizontal="left"/>
    </xf>
    <xf numFmtId="4" fontId="0" fillId="39" borderId="34" xfId="0" applyNumberFormat="1" applyFont="1" applyFill="1" applyBorder="1" applyAlignment="1">
      <alignment horizontal="left"/>
    </xf>
    <xf numFmtId="4" fontId="0" fillId="39" borderId="36" xfId="0" applyNumberFormat="1" applyFont="1" applyFill="1" applyBorder="1" applyAlignment="1">
      <alignment horizontal="left"/>
    </xf>
    <xf numFmtId="4" fontId="0" fillId="39" borderId="8" xfId="0" applyNumberFormat="1" applyFont="1" applyFill="1" applyBorder="1" applyAlignment="1">
      <alignment horizontal="left"/>
    </xf>
    <xf numFmtId="4" fontId="0" fillId="3" borderId="8" xfId="0" applyNumberFormat="1" applyFont="1" applyFill="1" applyBorder="1" applyAlignment="1">
      <alignment horizontal="left"/>
    </xf>
    <xf numFmtId="4" fontId="0" fillId="3" borderId="24" xfId="0" applyNumberFormat="1" applyFont="1" applyFill="1" applyBorder="1" applyAlignment="1">
      <alignment horizontal="left"/>
    </xf>
    <xf numFmtId="4" fontId="0" fillId="3" borderId="34" xfId="0" applyNumberFormat="1" applyFont="1" applyFill="1" applyBorder="1" applyAlignment="1">
      <alignment horizontal="left"/>
    </xf>
    <xf numFmtId="4" fontId="0" fillId="3" borderId="36" xfId="0" applyNumberFormat="1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0" fillId="39" borderId="22" xfId="0" applyFill="1" applyBorder="1" applyAlignment="1">
      <alignment horizontal="left"/>
    </xf>
    <xf numFmtId="0" fontId="0" fillId="39" borderId="23" xfId="0" applyFill="1" applyBorder="1" applyAlignment="1">
      <alignment horizontal="left"/>
    </xf>
    <xf numFmtId="0" fontId="0" fillId="39" borderId="5" xfId="0" applyFont="1" applyFill="1" applyBorder="1" applyAlignment="1">
      <alignment horizontal="left"/>
    </xf>
    <xf numFmtId="0" fontId="0" fillId="0" borderId="44" xfId="0" applyBorder="1" applyAlignment="1">
      <alignment horizontal="left"/>
    </xf>
    <xf numFmtId="0" fontId="1" fillId="38" borderId="5" xfId="0" applyFont="1" applyFill="1" applyBorder="1" applyAlignment="1">
      <alignment horizontal="left"/>
    </xf>
    <xf numFmtId="0" fontId="0" fillId="38" borderId="21" xfId="0" applyFill="1" applyBorder="1" applyAlignment="1">
      <alignment horizontal="left"/>
    </xf>
    <xf numFmtId="0" fontId="0" fillId="38" borderId="22" xfId="0" applyFill="1" applyBorder="1" applyAlignment="1">
      <alignment horizontal="left"/>
    </xf>
    <xf numFmtId="0" fontId="0" fillId="38" borderId="23" xfId="0" applyFill="1" applyBorder="1" applyAlignment="1">
      <alignment horizontal="left"/>
    </xf>
    <xf numFmtId="0" fontId="0" fillId="38" borderId="5" xfId="0" applyFont="1" applyFill="1" applyBorder="1" applyAlignment="1">
      <alignment horizontal="left"/>
    </xf>
    <xf numFmtId="0" fontId="1" fillId="37" borderId="5" xfId="0" applyFont="1" applyFill="1" applyBorder="1" applyAlignment="1">
      <alignment horizontal="left"/>
    </xf>
    <xf numFmtId="0" fontId="0" fillId="37" borderId="21" xfId="0" applyFill="1" applyBorder="1" applyAlignment="1">
      <alignment horizontal="left"/>
    </xf>
    <xf numFmtId="0" fontId="0" fillId="37" borderId="22" xfId="0" applyFill="1" applyBorder="1" applyAlignment="1">
      <alignment horizontal="left"/>
    </xf>
    <xf numFmtId="0" fontId="0" fillId="37" borderId="23" xfId="0" applyFill="1" applyBorder="1" applyAlignment="1">
      <alignment horizontal="left"/>
    </xf>
    <xf numFmtId="0" fontId="0" fillId="37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1" fillId="42" borderId="5" xfId="0" applyFont="1" applyFill="1" applyBorder="1" applyAlignment="1">
      <alignment horizontal="left"/>
    </xf>
    <xf numFmtId="0" fontId="0" fillId="42" borderId="21" xfId="0" applyFill="1" applyBorder="1" applyAlignment="1">
      <alignment horizontal="left"/>
    </xf>
    <xf numFmtId="0" fontId="0" fillId="42" borderId="22" xfId="0" applyFill="1" applyBorder="1" applyAlignment="1">
      <alignment horizontal="left"/>
    </xf>
    <xf numFmtId="0" fontId="0" fillId="42" borderId="23" xfId="0" applyFill="1" applyBorder="1" applyAlignment="1">
      <alignment horizontal="left"/>
    </xf>
    <xf numFmtId="0" fontId="0" fillId="42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0" fillId="3" borderId="21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4" fontId="0" fillId="39" borderId="9" xfId="0" applyNumberFormat="1" applyFont="1" applyFill="1" applyBorder="1" applyAlignment="1">
      <alignment horizontal="left"/>
    </xf>
    <xf numFmtId="4" fontId="0" fillId="39" borderId="35" xfId="0" applyNumberFormat="1" applyFont="1" applyFill="1" applyBorder="1" applyAlignment="1">
      <alignment horizontal="left"/>
    </xf>
    <xf numFmtId="4" fontId="0" fillId="39" borderId="7" xfId="0" applyNumberFormat="1" applyFont="1" applyFill="1" applyBorder="1" applyAlignment="1">
      <alignment horizontal="left"/>
    </xf>
    <xf numFmtId="4" fontId="0" fillId="0" borderId="41" xfId="0" applyNumberFormat="1" applyBorder="1" applyAlignment="1">
      <alignment horizontal="left"/>
    </xf>
    <xf numFmtId="4" fontId="0" fillId="0" borderId="43" xfId="0" applyNumberFormat="1" applyBorder="1" applyAlignment="1">
      <alignment horizontal="left"/>
    </xf>
    <xf numFmtId="4" fontId="0" fillId="38" borderId="37" xfId="0" applyNumberFormat="1" applyFont="1" applyFill="1" applyBorder="1" applyAlignment="1">
      <alignment horizontal="left"/>
    </xf>
    <xf numFmtId="4" fontId="0" fillId="38" borderId="9" xfId="0" applyNumberFormat="1" applyFont="1" applyFill="1" applyBorder="1" applyAlignment="1">
      <alignment horizontal="left"/>
    </xf>
    <xf numFmtId="4" fontId="0" fillId="38" borderId="35" xfId="0" applyNumberFormat="1" applyFont="1" applyFill="1" applyBorder="1" applyAlignment="1">
      <alignment horizontal="left"/>
    </xf>
    <xf numFmtId="4" fontId="0" fillId="38" borderId="7" xfId="0" applyNumberFormat="1" applyFont="1" applyFill="1" applyBorder="1" applyAlignment="1">
      <alignment horizontal="left"/>
    </xf>
    <xf numFmtId="4" fontId="0" fillId="37" borderId="37" xfId="0" applyNumberFormat="1" applyFill="1" applyBorder="1" applyAlignment="1">
      <alignment horizontal="left"/>
    </xf>
    <xf numFmtId="4" fontId="0" fillId="37" borderId="9" xfId="0" applyNumberFormat="1" applyFill="1" applyBorder="1" applyAlignment="1">
      <alignment horizontal="left"/>
    </xf>
    <xf numFmtId="4" fontId="0" fillId="37" borderId="35" xfId="0" applyNumberFormat="1" applyFill="1" applyBorder="1" applyAlignment="1">
      <alignment horizontal="left"/>
    </xf>
    <xf numFmtId="4" fontId="0" fillId="37" borderId="7" xfId="0" applyNumberFormat="1" applyFont="1" applyFill="1" applyBorder="1" applyAlignment="1">
      <alignment horizontal="left"/>
    </xf>
    <xf numFmtId="4" fontId="0" fillId="2" borderId="37" xfId="0" applyNumberFormat="1" applyFont="1" applyFill="1" applyBorder="1" applyAlignment="1">
      <alignment horizontal="left"/>
    </xf>
    <xf numFmtId="4" fontId="0" fillId="2" borderId="9" xfId="0" applyNumberFormat="1" applyFont="1" applyFill="1" applyBorder="1" applyAlignment="1">
      <alignment horizontal="left"/>
    </xf>
    <xf numFmtId="4" fontId="0" fillId="2" borderId="35" xfId="0" applyNumberFormat="1" applyFont="1" applyFill="1" applyBorder="1" applyAlignment="1">
      <alignment horizontal="left"/>
    </xf>
    <xf numFmtId="4" fontId="0" fillId="2" borderId="7" xfId="0" applyNumberFormat="1" applyFont="1" applyFill="1" applyBorder="1" applyAlignment="1">
      <alignment horizontal="left"/>
    </xf>
    <xf numFmtId="0" fontId="0" fillId="42" borderId="8" xfId="0" applyFont="1" applyFill="1" applyBorder="1" applyAlignment="1">
      <alignment horizontal="left"/>
    </xf>
    <xf numFmtId="4" fontId="0" fillId="42" borderId="37" xfId="0" applyNumberFormat="1" applyFont="1" applyFill="1" applyBorder="1" applyAlignment="1">
      <alignment horizontal="left"/>
    </xf>
    <xf numFmtId="4" fontId="0" fillId="42" borderId="9" xfId="0" applyNumberFormat="1" applyFont="1" applyFill="1" applyBorder="1" applyAlignment="1">
      <alignment horizontal="left"/>
    </xf>
    <xf numFmtId="4" fontId="0" fillId="42" borderId="35" xfId="0" applyNumberFormat="1" applyFont="1" applyFill="1" applyBorder="1" applyAlignment="1">
      <alignment horizontal="left"/>
    </xf>
    <xf numFmtId="4" fontId="0" fillId="42" borderId="7" xfId="0" applyNumberFormat="1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4" fontId="0" fillId="3" borderId="37" xfId="0" applyNumberFormat="1" applyFont="1" applyFill="1" applyBorder="1" applyAlignment="1">
      <alignment horizontal="left"/>
    </xf>
    <xf numFmtId="4" fontId="0" fillId="3" borderId="9" xfId="0" applyNumberFormat="1" applyFont="1" applyFill="1" applyBorder="1" applyAlignment="1">
      <alignment horizontal="left"/>
    </xf>
    <xf numFmtId="4" fontId="0" fillId="3" borderId="35" xfId="0" applyNumberFormat="1" applyFont="1" applyFill="1" applyBorder="1" applyAlignment="1">
      <alignment horizontal="left"/>
    </xf>
    <xf numFmtId="4" fontId="0" fillId="3" borderId="7" xfId="0" applyNumberFormat="1" applyFont="1" applyFill="1" applyBorder="1" applyAlignment="1">
      <alignment horizontal="left"/>
    </xf>
    <xf numFmtId="4" fontId="0" fillId="39" borderId="16" xfId="0" applyNumberFormat="1" applyFont="1" applyFill="1" applyBorder="1" applyAlignment="1">
      <alignment horizontal="left"/>
    </xf>
    <xf numFmtId="4" fontId="0" fillId="39" borderId="17" xfId="0" applyNumberFormat="1" applyFont="1" applyFill="1" applyBorder="1" applyAlignment="1">
      <alignment horizontal="left"/>
    </xf>
    <xf numFmtId="4" fontId="0" fillId="39" borderId="3" xfId="0" applyNumberFormat="1" applyFont="1" applyFill="1" applyBorder="1" applyAlignment="1">
      <alignment horizontal="left"/>
    </xf>
    <xf numFmtId="0" fontId="0" fillId="38" borderId="3" xfId="0" applyFont="1" applyFill="1" applyBorder="1" applyAlignment="1">
      <alignment horizontal="left"/>
    </xf>
    <xf numFmtId="4" fontId="0" fillId="38" borderId="45" xfId="0" applyNumberFormat="1" applyFont="1" applyFill="1" applyBorder="1" applyAlignment="1">
      <alignment horizontal="left"/>
    </xf>
    <xf numFmtId="4" fontId="0" fillId="38" borderId="16" xfId="0" applyNumberFormat="1" applyFont="1" applyFill="1" applyBorder="1" applyAlignment="1">
      <alignment horizontal="left"/>
    </xf>
    <xf numFmtId="4" fontId="0" fillId="38" borderId="17" xfId="0" applyNumberFormat="1" applyFont="1" applyFill="1" applyBorder="1" applyAlignment="1">
      <alignment horizontal="left"/>
    </xf>
    <xf numFmtId="4" fontId="0" fillId="38" borderId="3" xfId="0" applyNumberFormat="1" applyFont="1" applyFill="1" applyBorder="1" applyAlignment="1">
      <alignment horizontal="left"/>
    </xf>
    <xf numFmtId="0" fontId="0" fillId="37" borderId="3" xfId="0" applyFont="1" applyFill="1" applyBorder="1" applyAlignment="1">
      <alignment horizontal="left"/>
    </xf>
    <xf numFmtId="4" fontId="0" fillId="37" borderId="45" xfId="0" applyNumberFormat="1" applyFill="1" applyBorder="1" applyAlignment="1">
      <alignment horizontal="left"/>
    </xf>
    <xf numFmtId="4" fontId="0" fillId="42" borderId="3" xfId="0" applyNumberFormat="1" applyFont="1" applyFill="1" applyBorder="1" applyAlignment="1">
      <alignment horizontal="left"/>
    </xf>
    <xf numFmtId="4" fontId="0" fillId="42" borderId="45" xfId="0" applyNumberFormat="1" applyFont="1" applyFill="1" applyBorder="1" applyAlignment="1">
      <alignment horizontal="left"/>
    </xf>
    <xf numFmtId="0" fontId="1" fillId="41" borderId="5" xfId="0" applyFont="1" applyFill="1" applyBorder="1"/>
    <xf numFmtId="9" fontId="1" fillId="41" borderId="4" xfId="0" applyNumberFormat="1" applyFont="1" applyFill="1" applyBorder="1"/>
    <xf numFmtId="4" fontId="1" fillId="41" borderId="4" xfId="0" applyNumberFormat="1" applyFont="1" applyFill="1" applyBorder="1"/>
    <xf numFmtId="9" fontId="1" fillId="41" borderId="47" xfId="0" applyNumberFormat="1" applyFont="1" applyFill="1" applyBorder="1"/>
    <xf numFmtId="4" fontId="1" fillId="41" borderId="6" xfId="0" applyNumberFormat="1" applyFont="1" applyFill="1" applyBorder="1"/>
    <xf numFmtId="4" fontId="1" fillId="41" borderId="3" xfId="0" applyNumberFormat="1" applyFont="1" applyFill="1" applyBorder="1"/>
    <xf numFmtId="9" fontId="1" fillId="41" borderId="42" xfId="0" applyNumberFormat="1" applyFont="1" applyFill="1" applyBorder="1" applyAlignment="1">
      <alignment horizontal="right"/>
    </xf>
    <xf numFmtId="4" fontId="0" fillId="2" borderId="5" xfId="0" applyNumberFormat="1" applyFont="1" applyFill="1" applyBorder="1" applyAlignment="1">
      <alignment horizontal="left"/>
    </xf>
    <xf numFmtId="4" fontId="0" fillId="2" borderId="4" xfId="0" applyNumberFormat="1" applyFont="1" applyFill="1" applyBorder="1" applyAlignment="1">
      <alignment horizontal="left"/>
    </xf>
    <xf numFmtId="0" fontId="1" fillId="40" borderId="5" xfId="0" applyFont="1" applyFill="1" applyBorder="1" applyAlignment="1">
      <alignment horizontal="left"/>
    </xf>
    <xf numFmtId="0" fontId="0" fillId="40" borderId="7" xfId="0" applyFont="1" applyFill="1" applyBorder="1" applyAlignment="1">
      <alignment horizontal="left"/>
    </xf>
    <xf numFmtId="0" fontId="0" fillId="40" borderId="8" xfId="0" applyFont="1" applyFill="1" applyBorder="1" applyAlignment="1">
      <alignment horizontal="left"/>
    </xf>
    <xf numFmtId="0" fontId="0" fillId="40" borderId="21" xfId="0" applyFill="1" applyBorder="1" applyAlignment="1">
      <alignment horizontal="left"/>
    </xf>
    <xf numFmtId="4" fontId="0" fillId="40" borderId="37" xfId="0" applyNumberFormat="1" applyFont="1" applyFill="1" applyBorder="1" applyAlignment="1">
      <alignment horizontal="left"/>
    </xf>
    <xf numFmtId="4" fontId="0" fillId="40" borderId="24" xfId="0" applyNumberFormat="1" applyFont="1" applyFill="1" applyBorder="1" applyAlignment="1">
      <alignment horizontal="left"/>
    </xf>
    <xf numFmtId="0" fontId="0" fillId="40" borderId="22" xfId="0" applyFill="1" applyBorder="1" applyAlignment="1">
      <alignment horizontal="left"/>
    </xf>
    <xf numFmtId="4" fontId="0" fillId="40" borderId="9" xfId="0" applyNumberFormat="1" applyFont="1" applyFill="1" applyBorder="1" applyAlignment="1">
      <alignment horizontal="left"/>
    </xf>
    <xf numFmtId="4" fontId="0" fillId="40" borderId="34" xfId="0" applyNumberFormat="1" applyFont="1" applyFill="1" applyBorder="1" applyAlignment="1">
      <alignment horizontal="left"/>
    </xf>
    <xf numFmtId="0" fontId="0" fillId="40" borderId="23" xfId="0" applyFill="1" applyBorder="1" applyAlignment="1">
      <alignment horizontal="left"/>
    </xf>
    <xf numFmtId="4" fontId="0" fillId="40" borderId="35" xfId="0" applyNumberFormat="1" applyFont="1" applyFill="1" applyBorder="1" applyAlignment="1">
      <alignment horizontal="left"/>
    </xf>
    <xf numFmtId="4" fontId="0" fillId="40" borderId="36" xfId="0" applyNumberFormat="1" applyFont="1" applyFill="1" applyBorder="1" applyAlignment="1">
      <alignment horizontal="left"/>
    </xf>
    <xf numFmtId="0" fontId="0" fillId="40" borderId="5" xfId="0" applyFont="1" applyFill="1" applyBorder="1" applyAlignment="1">
      <alignment horizontal="left"/>
    </xf>
    <xf numFmtId="4" fontId="0" fillId="40" borderId="7" xfId="0" applyNumberFormat="1" applyFont="1" applyFill="1" applyBorder="1" applyAlignment="1">
      <alignment horizontal="left"/>
    </xf>
    <xf numFmtId="4" fontId="0" fillId="40" borderId="8" xfId="0" applyNumberFormat="1" applyFont="1" applyFill="1" applyBorder="1" applyAlignment="1">
      <alignment horizontal="left"/>
    </xf>
    <xf numFmtId="164" fontId="0" fillId="0" borderId="0" xfId="5" applyFont="1"/>
    <xf numFmtId="4" fontId="0" fillId="43" borderId="7" xfId="0" applyNumberFormat="1" applyFont="1" applyFill="1" applyBorder="1" applyAlignment="1">
      <alignment horizontal="left"/>
    </xf>
    <xf numFmtId="4" fontId="0" fillId="43" borderId="8" xfId="0" applyNumberFormat="1" applyFont="1" applyFill="1" applyBorder="1" applyAlignment="1">
      <alignment horizontal="left"/>
    </xf>
    <xf numFmtId="4" fontId="0" fillId="43" borderId="4" xfId="0" applyNumberFormat="1" applyFont="1" applyFill="1" applyBorder="1" applyAlignment="1">
      <alignment horizontal="left"/>
    </xf>
    <xf numFmtId="4" fontId="0" fillId="44" borderId="14" xfId="0" applyNumberFormat="1" applyFill="1" applyBorder="1"/>
    <xf numFmtId="4" fontId="0" fillId="44" borderId="16" xfId="0" applyNumberFormat="1" applyFill="1" applyBorder="1"/>
    <xf numFmtId="4" fontId="0" fillId="44" borderId="15" xfId="0" applyNumberFormat="1" applyFill="1" applyBorder="1"/>
    <xf numFmtId="0" fontId="0" fillId="44" borderId="21" xfId="0" applyFill="1" applyBorder="1"/>
    <xf numFmtId="4" fontId="0" fillId="44" borderId="18" xfId="0" applyNumberFormat="1" applyFill="1" applyBorder="1"/>
    <xf numFmtId="4" fontId="0" fillId="44" borderId="45" xfId="0" applyNumberFormat="1" applyFill="1" applyBorder="1"/>
    <xf numFmtId="0" fontId="0" fillId="44" borderId="22" xfId="0" applyFill="1" applyBorder="1"/>
    <xf numFmtId="4" fontId="0" fillId="44" borderId="20" xfId="0" applyNumberFormat="1" applyFill="1" applyBorder="1"/>
    <xf numFmtId="4" fontId="0" fillId="44" borderId="48" xfId="0" applyNumberFormat="1" applyFill="1" applyBorder="1"/>
    <xf numFmtId="4" fontId="0" fillId="44" borderId="1" xfId="0" applyNumberFormat="1" applyFill="1" applyBorder="1"/>
    <xf numFmtId="4" fontId="0" fillId="44" borderId="17" xfId="0" applyNumberFormat="1" applyFill="1" applyBorder="1"/>
    <xf numFmtId="0" fontId="0" fillId="45" borderId="5" xfId="0" applyFont="1" applyFill="1" applyBorder="1" applyAlignment="1">
      <alignment horizontal="left"/>
    </xf>
    <xf numFmtId="0" fontId="0" fillId="45" borderId="4" xfId="0" applyFont="1" applyFill="1" applyBorder="1" applyAlignment="1">
      <alignment horizontal="left"/>
    </xf>
    <xf numFmtId="0" fontId="1" fillId="43" borderId="5" xfId="0" applyFont="1" applyFill="1" applyBorder="1" applyAlignment="1">
      <alignment horizontal="left"/>
    </xf>
    <xf numFmtId="0" fontId="0" fillId="0" borderId="44" xfId="0" applyBorder="1"/>
    <xf numFmtId="4" fontId="0" fillId="43" borderId="24" xfId="0" applyNumberFormat="1" applyFont="1" applyFill="1" applyBorder="1" applyAlignment="1">
      <alignment horizontal="left"/>
    </xf>
    <xf numFmtId="4" fontId="0" fillId="43" borderId="34" xfId="0" applyNumberFormat="1" applyFont="1" applyFill="1" applyBorder="1" applyAlignment="1">
      <alignment horizontal="left"/>
    </xf>
    <xf numFmtId="4" fontId="0" fillId="43" borderId="36" xfId="0" applyNumberFormat="1" applyFont="1" applyFill="1" applyBorder="1" applyAlignment="1">
      <alignment horizontal="left"/>
    </xf>
    <xf numFmtId="4" fontId="0" fillId="0" borderId="43" xfId="0" applyNumberFormat="1" applyFont="1" applyFill="1" applyBorder="1" applyAlignment="1">
      <alignment horizontal="left"/>
    </xf>
    <xf numFmtId="0" fontId="0" fillId="0" borderId="52" xfId="0" applyBorder="1"/>
    <xf numFmtId="4" fontId="0" fillId="3" borderId="4" xfId="0" applyNumberFormat="1" applyFont="1" applyFill="1" applyBorder="1" applyAlignment="1">
      <alignment horizontal="left"/>
    </xf>
    <xf numFmtId="4" fontId="0" fillId="3" borderId="14" xfId="0" applyNumberFormat="1" applyFont="1" applyFill="1" applyBorder="1" applyAlignment="1">
      <alignment horizontal="left"/>
    </xf>
    <xf numFmtId="4" fontId="0" fillId="40" borderId="4" xfId="0" applyNumberFormat="1" applyFont="1" applyFill="1" applyBorder="1" applyAlignment="1">
      <alignment horizontal="left"/>
    </xf>
    <xf numFmtId="4" fontId="0" fillId="40" borderId="14" xfId="0" applyNumberFormat="1" applyFont="1" applyFill="1" applyBorder="1" applyAlignment="1">
      <alignment horizontal="left"/>
    </xf>
    <xf numFmtId="4" fontId="0" fillId="43" borderId="14" xfId="0" applyNumberFormat="1" applyFont="1" applyFill="1" applyBorder="1" applyAlignment="1">
      <alignment horizontal="left"/>
    </xf>
    <xf numFmtId="4" fontId="0" fillId="0" borderId="52" xfId="0" applyNumberFormat="1" applyFont="1" applyFill="1" applyBorder="1" applyAlignment="1">
      <alignment horizontal="left"/>
    </xf>
    <xf numFmtId="4" fontId="0" fillId="43" borderId="37" xfId="0" applyNumberFormat="1" applyFont="1" applyFill="1" applyBorder="1" applyAlignment="1">
      <alignment horizontal="left"/>
    </xf>
    <xf numFmtId="4" fontId="0" fillId="43" borderId="9" xfId="0" applyNumberFormat="1" applyFont="1" applyFill="1" applyBorder="1" applyAlignment="1">
      <alignment horizontal="left"/>
    </xf>
    <xf numFmtId="4" fontId="0" fillId="43" borderId="35" xfId="0" applyNumberFormat="1" applyFont="1" applyFill="1" applyBorder="1" applyAlignment="1">
      <alignment horizontal="left"/>
    </xf>
    <xf numFmtId="4" fontId="0" fillId="0" borderId="41" xfId="0" applyNumberFormat="1" applyFont="1" applyFill="1" applyBorder="1" applyAlignment="1">
      <alignment horizontal="left"/>
    </xf>
    <xf numFmtId="4" fontId="0" fillId="45" borderId="4" xfId="0" applyNumberFormat="1" applyFont="1" applyFill="1" applyBorder="1" applyAlignment="1">
      <alignment horizontal="left"/>
    </xf>
    <xf numFmtId="0" fontId="0" fillId="45" borderId="8" xfId="0" applyFont="1" applyFill="1" applyBorder="1" applyAlignment="1">
      <alignment horizontal="left"/>
    </xf>
    <xf numFmtId="0" fontId="0" fillId="45" borderId="7" xfId="0" applyFont="1" applyFill="1" applyBorder="1" applyAlignment="1">
      <alignment horizontal="left"/>
    </xf>
    <xf numFmtId="4" fontId="0" fillId="45" borderId="8" xfId="0" applyNumberFormat="1" applyFont="1" applyFill="1" applyBorder="1" applyAlignment="1">
      <alignment horizontal="left"/>
    </xf>
    <xf numFmtId="0" fontId="0" fillId="43" borderId="2" xfId="0" applyFont="1" applyFill="1" applyBorder="1" applyAlignment="1">
      <alignment horizontal="left"/>
    </xf>
    <xf numFmtId="0" fontId="0" fillId="43" borderId="19" xfId="0" applyFont="1" applyFill="1" applyBorder="1" applyAlignment="1">
      <alignment horizontal="left"/>
    </xf>
    <xf numFmtId="0" fontId="0" fillId="43" borderId="10" xfId="0" applyFont="1" applyFill="1" applyBorder="1" applyAlignment="1">
      <alignment horizontal="left"/>
    </xf>
    <xf numFmtId="0" fontId="0" fillId="43" borderId="5" xfId="0" applyFont="1" applyFill="1" applyBorder="1" applyAlignment="1">
      <alignment horizontal="left"/>
    </xf>
    <xf numFmtId="0" fontId="0" fillId="0" borderId="57" xfId="0" applyFont="1" applyFill="1" applyBorder="1" applyAlignment="1">
      <alignment horizontal="left"/>
    </xf>
    <xf numFmtId="0" fontId="1" fillId="45" borderId="5" xfId="0" applyFont="1" applyFill="1" applyBorder="1" applyAlignment="1">
      <alignment horizontal="left"/>
    </xf>
    <xf numFmtId="0" fontId="0" fillId="45" borderId="2" xfId="0" applyFont="1" applyFill="1" applyBorder="1" applyAlignment="1">
      <alignment horizontal="left"/>
    </xf>
    <xf numFmtId="0" fontId="0" fillId="45" borderId="19" xfId="0" applyFont="1" applyFill="1" applyBorder="1" applyAlignment="1">
      <alignment horizontal="left"/>
    </xf>
    <xf numFmtId="0" fontId="0" fillId="45" borderId="10" xfId="0" applyFont="1" applyFill="1" applyBorder="1" applyAlignment="1">
      <alignment horizontal="left"/>
    </xf>
    <xf numFmtId="4" fontId="0" fillId="0" borderId="56" xfId="0" applyNumberFormat="1" applyBorder="1" applyAlignment="1">
      <alignment horizontal="left"/>
    </xf>
    <xf numFmtId="4" fontId="0" fillId="0" borderId="39" xfId="0" applyNumberFormat="1" applyBorder="1" applyAlignment="1">
      <alignment horizontal="left"/>
    </xf>
    <xf numFmtId="4" fontId="0" fillId="45" borderId="37" xfId="0" applyNumberFormat="1" applyFont="1" applyFill="1" applyBorder="1" applyAlignment="1">
      <alignment horizontal="left"/>
    </xf>
    <xf numFmtId="4" fontId="0" fillId="45" borderId="24" xfId="0" applyNumberFormat="1" applyFont="1" applyFill="1" applyBorder="1" applyAlignment="1">
      <alignment horizontal="left"/>
    </xf>
    <xf numFmtId="4" fontId="0" fillId="45" borderId="9" xfId="0" applyNumberFormat="1" applyFont="1" applyFill="1" applyBorder="1" applyAlignment="1">
      <alignment horizontal="left"/>
    </xf>
    <xf numFmtId="4" fontId="0" fillId="45" borderId="34" xfId="0" applyNumberFormat="1" applyFont="1" applyFill="1" applyBorder="1" applyAlignment="1">
      <alignment horizontal="left"/>
    </xf>
    <xf numFmtId="4" fontId="0" fillId="45" borderId="35" xfId="0" applyNumberFormat="1" applyFont="1" applyFill="1" applyBorder="1" applyAlignment="1">
      <alignment horizontal="left"/>
    </xf>
    <xf numFmtId="4" fontId="0" fillId="45" borderId="36" xfId="0" applyNumberFormat="1" applyFont="1" applyFill="1" applyBorder="1" applyAlignment="1">
      <alignment horizontal="left"/>
    </xf>
    <xf numFmtId="4" fontId="0" fillId="45" borderId="7" xfId="0" applyNumberFormat="1" applyFont="1" applyFill="1" applyBorder="1" applyAlignment="1">
      <alignment horizontal="left"/>
    </xf>
    <xf numFmtId="4" fontId="0" fillId="0" borderId="50" xfId="0" applyNumberFormat="1" applyBorder="1"/>
    <xf numFmtId="4" fontId="0" fillId="45" borderId="14" xfId="0" applyNumberFormat="1" applyFont="1" applyFill="1" applyBorder="1" applyAlignment="1">
      <alignment horizontal="left"/>
    </xf>
    <xf numFmtId="0" fontId="1" fillId="46" borderId="5" xfId="0" applyFont="1" applyFill="1" applyBorder="1" applyAlignment="1">
      <alignment horizontal="left"/>
    </xf>
    <xf numFmtId="0" fontId="0" fillId="46" borderId="7" xfId="0" applyFont="1" applyFill="1" applyBorder="1" applyAlignment="1">
      <alignment horizontal="left"/>
    </xf>
    <xf numFmtId="0" fontId="0" fillId="46" borderId="8" xfId="0" applyFont="1" applyFill="1" applyBorder="1" applyAlignment="1">
      <alignment horizontal="left"/>
    </xf>
    <xf numFmtId="0" fontId="0" fillId="46" borderId="4" xfId="0" applyFont="1" applyFill="1" applyBorder="1" applyAlignment="1">
      <alignment horizontal="left"/>
    </xf>
    <xf numFmtId="4" fontId="0" fillId="46" borderId="24" xfId="0" applyNumberFormat="1" applyFont="1" applyFill="1" applyBorder="1" applyAlignment="1">
      <alignment horizontal="left"/>
    </xf>
    <xf numFmtId="4" fontId="0" fillId="46" borderId="14" xfId="0" applyNumberFormat="1" applyFont="1" applyFill="1" applyBorder="1" applyAlignment="1">
      <alignment horizontal="left"/>
    </xf>
    <xf numFmtId="4" fontId="0" fillId="46" borderId="9" xfId="0" applyNumberFormat="1" applyFont="1" applyFill="1" applyBorder="1" applyAlignment="1">
      <alignment horizontal="left"/>
    </xf>
    <xf numFmtId="4" fontId="0" fillId="46" borderId="4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left"/>
    </xf>
    <xf numFmtId="0" fontId="0" fillId="39" borderId="21" xfId="0" applyFill="1" applyBorder="1" applyAlignment="1">
      <alignment horizontal="left"/>
    </xf>
    <xf numFmtId="4" fontId="0" fillId="39" borderId="37" xfId="0" applyNumberFormat="1" applyFont="1" applyFill="1" applyBorder="1" applyAlignment="1">
      <alignment horizontal="left"/>
    </xf>
    <xf numFmtId="4" fontId="0" fillId="39" borderId="24" xfId="0" applyNumberFormat="1" applyFont="1" applyFill="1" applyBorder="1" applyAlignment="1">
      <alignment horizontal="left"/>
    </xf>
    <xf numFmtId="4" fontId="0" fillId="39" borderId="45" xfId="0" applyNumberFormat="1" applyFont="1" applyFill="1" applyBorder="1" applyAlignment="1">
      <alignment horizontal="left"/>
    </xf>
    <xf numFmtId="4" fontId="0" fillId="46" borderId="60" xfId="0" applyNumberFormat="1" applyFont="1" applyFill="1" applyBorder="1" applyAlignment="1">
      <alignment horizontal="left"/>
    </xf>
    <xf numFmtId="4" fontId="0" fillId="46" borderId="61" xfId="0" applyNumberFormat="1" applyFont="1" applyFill="1" applyBorder="1" applyAlignment="1">
      <alignment horizontal="left"/>
    </xf>
    <xf numFmtId="0" fontId="0" fillId="46" borderId="12" xfId="0" applyFont="1" applyFill="1" applyBorder="1" applyAlignment="1">
      <alignment horizontal="left"/>
    </xf>
    <xf numFmtId="4" fontId="0" fillId="46" borderId="2" xfId="0" applyNumberFormat="1" applyFont="1" applyFill="1" applyBorder="1" applyAlignment="1">
      <alignment horizontal="left"/>
    </xf>
    <xf numFmtId="4" fontId="0" fillId="46" borderId="19" xfId="0" applyNumberFormat="1" applyFont="1" applyFill="1" applyBorder="1" applyAlignment="1">
      <alignment horizontal="left"/>
    </xf>
    <xf numFmtId="4" fontId="0" fillId="46" borderId="62" xfId="0" applyNumberFormat="1" applyFont="1" applyFill="1" applyBorder="1" applyAlignment="1">
      <alignment horizontal="left"/>
    </xf>
    <xf numFmtId="4" fontId="0" fillId="46" borderId="34" xfId="0" applyNumberFormat="1" applyFont="1" applyFill="1" applyBorder="1" applyAlignment="1">
      <alignment horizontal="left"/>
    </xf>
    <xf numFmtId="0" fontId="0" fillId="46" borderId="46" xfId="0" applyFont="1" applyFill="1" applyBorder="1" applyAlignment="1">
      <alignment horizontal="left"/>
    </xf>
    <xf numFmtId="0" fontId="0" fillId="46" borderId="53" xfId="0" applyFont="1" applyFill="1" applyBorder="1" applyAlignment="1">
      <alignment horizontal="left"/>
    </xf>
    <xf numFmtId="4" fontId="0" fillId="46" borderId="51" xfId="0" applyNumberFormat="1" applyFont="1" applyFill="1" applyBorder="1" applyAlignment="1">
      <alignment horizontal="left"/>
    </xf>
    <xf numFmtId="4" fontId="0" fillId="46" borderId="54" xfId="0" applyNumberFormat="1" applyFont="1" applyFill="1" applyBorder="1" applyAlignment="1">
      <alignment horizontal="left"/>
    </xf>
    <xf numFmtId="0" fontId="0" fillId="46" borderId="22" xfId="0" applyFont="1" applyFill="1" applyBorder="1" applyAlignment="1">
      <alignment horizontal="left"/>
    </xf>
    <xf numFmtId="0" fontId="0" fillId="46" borderId="23" xfId="0" applyFont="1" applyFill="1" applyBorder="1" applyAlignment="1">
      <alignment horizontal="left"/>
    </xf>
    <xf numFmtId="0" fontId="0" fillId="46" borderId="49" xfId="0" applyFont="1" applyFill="1" applyBorder="1" applyAlignment="1">
      <alignment horizontal="left"/>
    </xf>
    <xf numFmtId="4" fontId="0" fillId="46" borderId="13" xfId="0" applyNumberFormat="1" applyFont="1" applyFill="1" applyBorder="1" applyAlignment="1">
      <alignment horizontal="left"/>
    </xf>
    <xf numFmtId="4" fontId="0" fillId="46" borderId="55" xfId="0" applyNumberFormat="1" applyFont="1" applyFill="1" applyBorder="1" applyAlignment="1">
      <alignment horizontal="left"/>
    </xf>
    <xf numFmtId="4" fontId="0" fillId="46" borderId="58" xfId="0" applyNumberFormat="1" applyFont="1" applyFill="1" applyBorder="1" applyAlignment="1">
      <alignment horizontal="left"/>
    </xf>
    <xf numFmtId="4" fontId="0" fillId="46" borderId="59" xfId="0" applyNumberFormat="1" applyFont="1" applyFill="1" applyBorder="1" applyAlignment="1">
      <alignment horizontal="left"/>
    </xf>
    <xf numFmtId="4" fontId="0" fillId="46" borderId="15" xfId="0" applyNumberFormat="1" applyFont="1" applyFill="1" applyBorder="1" applyAlignment="1">
      <alignment horizontal="left"/>
    </xf>
    <xf numFmtId="0" fontId="0" fillId="2" borderId="12" xfId="0" applyFont="1" applyFill="1" applyBorder="1" applyAlignment="1">
      <alignment horizontal="left"/>
    </xf>
    <xf numFmtId="4" fontId="0" fillId="2" borderId="2" xfId="0" applyNumberFormat="1" applyFont="1" applyFill="1" applyBorder="1" applyAlignment="1">
      <alignment horizontal="left"/>
    </xf>
    <xf numFmtId="4" fontId="0" fillId="2" borderId="19" xfId="0" applyNumberFormat="1" applyFont="1" applyFill="1" applyBorder="1" applyAlignment="1">
      <alignment horizontal="left"/>
    </xf>
    <xf numFmtId="4" fontId="0" fillId="2" borderId="57" xfId="0" applyNumberFormat="1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4" fontId="0" fillId="2" borderId="14" xfId="0" applyNumberFormat="1" applyFont="1" applyFill="1" applyBorder="1" applyAlignment="1">
      <alignment horizontal="left"/>
    </xf>
    <xf numFmtId="0" fontId="1" fillId="39" borderId="5" xfId="0" applyFont="1" applyFill="1" applyBorder="1" applyAlignment="1">
      <alignment horizontal="left"/>
    </xf>
    <xf numFmtId="0" fontId="0" fillId="39" borderId="7" xfId="0" applyFont="1" applyFill="1" applyBorder="1" applyAlignment="1">
      <alignment horizontal="left"/>
    </xf>
    <xf numFmtId="0" fontId="0" fillId="39" borderId="8" xfId="0" applyFont="1" applyFill="1" applyBorder="1" applyAlignment="1">
      <alignment horizontal="left"/>
    </xf>
    <xf numFmtId="0" fontId="0" fillId="39" borderId="3" xfId="0" applyFont="1" applyFill="1" applyBorder="1" applyAlignment="1">
      <alignment horizontal="left"/>
    </xf>
    <xf numFmtId="4" fontId="0" fillId="37" borderId="40" xfId="0" applyNumberFormat="1" applyFill="1" applyBorder="1" applyAlignment="1">
      <alignment horizontal="left"/>
    </xf>
    <xf numFmtId="4" fontId="0" fillId="37" borderId="3" xfId="0" applyNumberFormat="1" applyFill="1" applyBorder="1" applyAlignment="1">
      <alignment horizontal="left"/>
    </xf>
    <xf numFmtId="4" fontId="0" fillId="46" borderId="48" xfId="0" applyNumberFormat="1" applyFont="1" applyFill="1" applyBorder="1" applyAlignment="1">
      <alignment horizontal="left"/>
    </xf>
    <xf numFmtId="0" fontId="1" fillId="47" borderId="5" xfId="0" applyFont="1" applyFill="1" applyBorder="1" applyAlignment="1">
      <alignment horizontal="left"/>
    </xf>
    <xf numFmtId="0" fontId="0" fillId="47" borderId="7" xfId="0" applyFont="1" applyFill="1" applyBorder="1" applyAlignment="1">
      <alignment horizontal="left"/>
    </xf>
    <xf numFmtId="0" fontId="0" fillId="47" borderId="8" xfId="0" applyFont="1" applyFill="1" applyBorder="1" applyAlignment="1">
      <alignment horizontal="left"/>
    </xf>
    <xf numFmtId="0" fontId="0" fillId="47" borderId="12" xfId="0" applyFont="1" applyFill="1" applyBorder="1" applyAlignment="1">
      <alignment horizontal="left"/>
    </xf>
    <xf numFmtId="0" fontId="0" fillId="47" borderId="4" xfId="0" applyFont="1" applyFill="1" applyBorder="1" applyAlignment="1">
      <alignment horizontal="left"/>
    </xf>
    <xf numFmtId="0" fontId="0" fillId="47" borderId="53" xfId="0" applyFont="1" applyFill="1" applyBorder="1" applyAlignment="1">
      <alignment horizontal="left"/>
    </xf>
    <xf numFmtId="4" fontId="0" fillId="47" borderId="51" xfId="0" applyNumberFormat="1" applyFont="1" applyFill="1" applyBorder="1" applyAlignment="1">
      <alignment horizontal="left"/>
    </xf>
    <xf numFmtId="4" fontId="0" fillId="47" borderId="54" xfId="0" applyNumberFormat="1" applyFont="1" applyFill="1" applyBorder="1" applyAlignment="1">
      <alignment horizontal="left"/>
    </xf>
    <xf numFmtId="4" fontId="0" fillId="47" borderId="58" xfId="0" applyNumberFormat="1" applyFont="1" applyFill="1" applyBorder="1" applyAlignment="1">
      <alignment horizontal="left"/>
    </xf>
    <xf numFmtId="4" fontId="0" fillId="47" borderId="14" xfId="0" applyNumberFormat="1" applyFont="1" applyFill="1" applyBorder="1" applyAlignment="1">
      <alignment horizontal="left"/>
    </xf>
    <xf numFmtId="0" fontId="0" fillId="47" borderId="22" xfId="0" applyFont="1" applyFill="1" applyBorder="1" applyAlignment="1">
      <alignment horizontal="left"/>
    </xf>
    <xf numFmtId="4" fontId="0" fillId="47" borderId="9" xfId="0" applyNumberFormat="1" applyFont="1" applyFill="1" applyBorder="1" applyAlignment="1">
      <alignment horizontal="left"/>
    </xf>
    <xf numFmtId="4" fontId="0" fillId="47" borderId="24" xfId="0" applyNumberFormat="1" applyFont="1" applyFill="1" applyBorder="1" applyAlignment="1">
      <alignment horizontal="left"/>
    </xf>
    <xf numFmtId="4" fontId="0" fillId="47" borderId="2" xfId="0" applyNumberFormat="1" applyFont="1" applyFill="1" applyBorder="1" applyAlignment="1">
      <alignment horizontal="left"/>
    </xf>
    <xf numFmtId="4" fontId="0" fillId="47" borderId="15" xfId="0" applyNumberFormat="1" applyFont="1" applyFill="1" applyBorder="1" applyAlignment="1">
      <alignment horizontal="left"/>
    </xf>
    <xf numFmtId="0" fontId="0" fillId="47" borderId="23" xfId="0" applyFont="1" applyFill="1" applyBorder="1" applyAlignment="1">
      <alignment horizontal="left"/>
    </xf>
    <xf numFmtId="4" fontId="0" fillId="47" borderId="34" xfId="0" applyNumberFormat="1" applyFont="1" applyFill="1" applyBorder="1" applyAlignment="1">
      <alignment horizontal="left"/>
    </xf>
    <xf numFmtId="4" fontId="0" fillId="47" borderId="19" xfId="0" applyNumberFormat="1" applyFont="1" applyFill="1" applyBorder="1" applyAlignment="1">
      <alignment horizontal="left"/>
    </xf>
    <xf numFmtId="0" fontId="0" fillId="47" borderId="49" xfId="0" applyFont="1" applyFill="1" applyBorder="1" applyAlignment="1">
      <alignment horizontal="left"/>
    </xf>
    <xf numFmtId="4" fontId="0" fillId="47" borderId="13" xfId="0" applyNumberFormat="1" applyFont="1" applyFill="1" applyBorder="1" applyAlignment="1">
      <alignment horizontal="left"/>
    </xf>
    <xf numFmtId="4" fontId="0" fillId="47" borderId="55" xfId="0" applyNumberFormat="1" applyFont="1" applyFill="1" applyBorder="1" applyAlignment="1">
      <alignment horizontal="left"/>
    </xf>
    <xf numFmtId="4" fontId="0" fillId="47" borderId="59" xfId="0" applyNumberFormat="1" applyFont="1" applyFill="1" applyBorder="1" applyAlignment="1">
      <alignment horizontal="left"/>
    </xf>
    <xf numFmtId="4" fontId="0" fillId="47" borderId="48" xfId="0" applyNumberFormat="1" applyFont="1" applyFill="1" applyBorder="1" applyAlignment="1">
      <alignment horizontal="left"/>
    </xf>
    <xf numFmtId="0" fontId="0" fillId="47" borderId="46" xfId="0" applyFont="1" applyFill="1" applyBorder="1" applyAlignment="1">
      <alignment horizontal="left"/>
    </xf>
    <xf numFmtId="4" fontId="0" fillId="47" borderId="60" xfId="0" applyNumberFormat="1" applyFont="1" applyFill="1" applyBorder="1" applyAlignment="1">
      <alignment horizontal="left"/>
    </xf>
    <xf numFmtId="4" fontId="0" fillId="47" borderId="61" xfId="0" applyNumberFormat="1" applyFont="1" applyFill="1" applyBorder="1" applyAlignment="1">
      <alignment horizontal="left"/>
    </xf>
    <xf numFmtId="4" fontId="0" fillId="47" borderId="62" xfId="0" applyNumberFormat="1" applyFont="1" applyFill="1" applyBorder="1" applyAlignment="1">
      <alignment horizontal="left"/>
    </xf>
    <xf numFmtId="4" fontId="0" fillId="47" borderId="4" xfId="0" applyNumberFormat="1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0" fillId="4" borderId="7" xfId="0" applyFont="1" applyFill="1" applyBorder="1" applyAlignment="1">
      <alignment horizontal="left"/>
    </xf>
    <xf numFmtId="0" fontId="0" fillId="4" borderId="8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53" xfId="0" applyFont="1" applyFill="1" applyBorder="1" applyAlignment="1">
      <alignment horizontal="left"/>
    </xf>
    <xf numFmtId="4" fontId="0" fillId="4" borderId="51" xfId="0" applyNumberFormat="1" applyFont="1" applyFill="1" applyBorder="1" applyAlignment="1">
      <alignment horizontal="left"/>
    </xf>
    <xf numFmtId="4" fontId="0" fillId="4" borderId="54" xfId="0" applyNumberFormat="1" applyFont="1" applyFill="1" applyBorder="1" applyAlignment="1">
      <alignment horizontal="left"/>
    </xf>
    <xf numFmtId="4" fontId="0" fillId="4" borderId="58" xfId="0" applyNumberFormat="1" applyFont="1" applyFill="1" applyBorder="1" applyAlignment="1">
      <alignment horizontal="left"/>
    </xf>
    <xf numFmtId="4" fontId="0" fillId="4" borderId="14" xfId="0" applyNumberFormat="1" applyFont="1" applyFill="1" applyBorder="1" applyAlignment="1">
      <alignment horizontal="left"/>
    </xf>
    <xf numFmtId="0" fontId="0" fillId="4" borderId="22" xfId="0" applyFont="1" applyFill="1" applyBorder="1" applyAlignment="1">
      <alignment horizontal="left"/>
    </xf>
    <xf numFmtId="4" fontId="0" fillId="4" borderId="9" xfId="0" applyNumberFormat="1" applyFont="1" applyFill="1" applyBorder="1" applyAlignment="1">
      <alignment horizontal="left"/>
    </xf>
    <xf numFmtId="4" fontId="0" fillId="4" borderId="24" xfId="0" applyNumberFormat="1" applyFont="1" applyFill="1" applyBorder="1" applyAlignment="1">
      <alignment horizontal="left"/>
    </xf>
    <xf numFmtId="4" fontId="0" fillId="4" borderId="2" xfId="0" applyNumberFormat="1" applyFont="1" applyFill="1" applyBorder="1" applyAlignment="1">
      <alignment horizontal="left"/>
    </xf>
    <xf numFmtId="4" fontId="0" fillId="4" borderId="15" xfId="0" applyNumberFormat="1" applyFont="1" applyFill="1" applyBorder="1" applyAlignment="1">
      <alignment horizontal="left"/>
    </xf>
    <xf numFmtId="0" fontId="0" fillId="4" borderId="23" xfId="0" applyFont="1" applyFill="1" applyBorder="1" applyAlignment="1">
      <alignment horizontal="left"/>
    </xf>
    <xf numFmtId="4" fontId="0" fillId="4" borderId="34" xfId="0" applyNumberFormat="1" applyFont="1" applyFill="1" applyBorder="1" applyAlignment="1">
      <alignment horizontal="left"/>
    </xf>
    <xf numFmtId="4" fontId="0" fillId="4" borderId="19" xfId="0" applyNumberFormat="1" applyFont="1" applyFill="1" applyBorder="1" applyAlignment="1">
      <alignment horizontal="left"/>
    </xf>
    <xf numFmtId="0" fontId="0" fillId="4" borderId="49" xfId="0" applyFont="1" applyFill="1" applyBorder="1" applyAlignment="1">
      <alignment horizontal="left"/>
    </xf>
    <xf numFmtId="4" fontId="0" fillId="4" borderId="13" xfId="0" applyNumberFormat="1" applyFont="1" applyFill="1" applyBorder="1" applyAlignment="1">
      <alignment horizontal="left"/>
    </xf>
    <xf numFmtId="4" fontId="0" fillId="4" borderId="55" xfId="0" applyNumberFormat="1" applyFont="1" applyFill="1" applyBorder="1" applyAlignment="1">
      <alignment horizontal="left"/>
    </xf>
    <xf numFmtId="4" fontId="0" fillId="4" borderId="59" xfId="0" applyNumberFormat="1" applyFont="1" applyFill="1" applyBorder="1" applyAlignment="1">
      <alignment horizontal="left"/>
    </xf>
    <xf numFmtId="4" fontId="0" fillId="4" borderId="48" xfId="0" applyNumberFormat="1" applyFont="1" applyFill="1" applyBorder="1" applyAlignment="1">
      <alignment horizontal="left"/>
    </xf>
    <xf numFmtId="0" fontId="0" fillId="4" borderId="46" xfId="0" applyFont="1" applyFill="1" applyBorder="1" applyAlignment="1">
      <alignment horizontal="left"/>
    </xf>
    <xf numFmtId="4" fontId="0" fillId="4" borderId="60" xfId="0" applyNumberFormat="1" applyFont="1" applyFill="1" applyBorder="1" applyAlignment="1">
      <alignment horizontal="left"/>
    </xf>
    <xf numFmtId="4" fontId="0" fillId="4" borderId="61" xfId="0" applyNumberFormat="1" applyFont="1" applyFill="1" applyBorder="1" applyAlignment="1">
      <alignment horizontal="left"/>
    </xf>
    <xf numFmtId="4" fontId="0" fillId="4" borderId="62" xfId="0" applyNumberFormat="1" applyFont="1" applyFill="1" applyBorder="1" applyAlignment="1">
      <alignment horizontal="left"/>
    </xf>
    <xf numFmtId="4" fontId="0" fillId="4" borderId="4" xfId="0" applyNumberFormat="1" applyFont="1" applyFill="1" applyBorder="1" applyAlignment="1">
      <alignment horizontal="left"/>
    </xf>
    <xf numFmtId="0" fontId="23" fillId="3" borderId="5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1" fillId="41" borderId="38" xfId="0" applyFont="1" applyFill="1" applyBorder="1" applyAlignment="1">
      <alignment horizontal="left" vertical="center"/>
    </xf>
    <xf numFmtId="0" fontId="1" fillId="41" borderId="46" xfId="0" applyFont="1" applyFill="1" applyBorder="1" applyAlignment="1">
      <alignment horizontal="left" vertical="center"/>
    </xf>
    <xf numFmtId="0" fontId="1" fillId="41" borderId="7" xfId="0" applyFont="1" applyFill="1" applyBorder="1" applyAlignment="1">
      <alignment horizontal="center"/>
    </xf>
    <xf numFmtId="0" fontId="1" fillId="41" borderId="8" xfId="0" applyFont="1" applyFill="1" applyBorder="1" applyAlignment="1">
      <alignment horizontal="center"/>
    </xf>
    <xf numFmtId="0" fontId="1" fillId="41" borderId="11" xfId="0" applyFont="1" applyFill="1" applyBorder="1" applyAlignment="1">
      <alignment horizontal="center"/>
    </xf>
    <xf numFmtId="0" fontId="1" fillId="41" borderId="12" xfId="0" applyFont="1" applyFill="1" applyBorder="1" applyAlignment="1">
      <alignment horizontal="center"/>
    </xf>
  </cellXfs>
  <cellStyles count="140">
    <cellStyle name="20% - Accent1" xfId="23" builtinId="30" customBuiltin="1"/>
    <cellStyle name="20% - Accent1 2" xfId="50"/>
    <cellStyle name="20% - Accent1 3" xfId="66"/>
    <cellStyle name="20% - Accent1 4" xfId="80"/>
    <cellStyle name="20% - Accent1 5" xfId="94"/>
    <cellStyle name="20% - Accent1 6" xfId="108"/>
    <cellStyle name="20% - Accent1 7" xfId="124"/>
    <cellStyle name="20% - Accent2" xfId="27" builtinId="34" customBuiltin="1"/>
    <cellStyle name="20% - Accent2 2" xfId="52"/>
    <cellStyle name="20% - Accent2 3" xfId="68"/>
    <cellStyle name="20% - Accent2 4" xfId="82"/>
    <cellStyle name="20% - Accent2 5" xfId="96"/>
    <cellStyle name="20% - Accent2 6" xfId="110"/>
    <cellStyle name="20% - Accent2 7" xfId="126"/>
    <cellStyle name="20% - Accent3" xfId="31" builtinId="38" customBuiltin="1"/>
    <cellStyle name="20% - Accent3 2" xfId="54"/>
    <cellStyle name="20% - Accent3 3" xfId="70"/>
    <cellStyle name="20% - Accent3 4" xfId="84"/>
    <cellStyle name="20% - Accent3 5" xfId="98"/>
    <cellStyle name="20% - Accent3 6" xfId="112"/>
    <cellStyle name="20% - Accent3 7" xfId="128"/>
    <cellStyle name="20% - Accent4" xfId="35" builtinId="42" customBuiltin="1"/>
    <cellStyle name="20% - Accent4 2" xfId="56"/>
    <cellStyle name="20% - Accent4 3" xfId="72"/>
    <cellStyle name="20% - Accent4 4" xfId="86"/>
    <cellStyle name="20% - Accent4 5" xfId="100"/>
    <cellStyle name="20% - Accent4 6" xfId="114"/>
    <cellStyle name="20% - Accent4 7" xfId="130"/>
    <cellStyle name="20% - Accent5" xfId="39" builtinId="46" customBuiltin="1"/>
    <cellStyle name="20% - Accent5 2" xfId="58"/>
    <cellStyle name="20% - Accent5 3" xfId="74"/>
    <cellStyle name="20% - Accent5 4" xfId="88"/>
    <cellStyle name="20% - Accent5 5" xfId="102"/>
    <cellStyle name="20% - Accent5 6" xfId="116"/>
    <cellStyle name="20% - Accent5 7" xfId="132"/>
    <cellStyle name="20% - Accent6" xfId="43" builtinId="50" customBuiltin="1"/>
    <cellStyle name="20% - Accent6 2" xfId="60"/>
    <cellStyle name="20% - Accent6 3" xfId="76"/>
    <cellStyle name="20% - Accent6 4" xfId="90"/>
    <cellStyle name="20% - Accent6 5" xfId="104"/>
    <cellStyle name="20% - Accent6 6" xfId="118"/>
    <cellStyle name="20% - Accent6 7" xfId="134"/>
    <cellStyle name="40% - Accent1" xfId="24" builtinId="31" customBuiltin="1"/>
    <cellStyle name="40% - Accent1 2" xfId="51"/>
    <cellStyle name="40% - Accent1 3" xfId="67"/>
    <cellStyle name="40% - Accent1 4" xfId="81"/>
    <cellStyle name="40% - Accent1 5" xfId="95"/>
    <cellStyle name="40% - Accent1 6" xfId="109"/>
    <cellStyle name="40% - Accent1 7" xfId="125"/>
    <cellStyle name="40% - Accent2" xfId="28" builtinId="35" customBuiltin="1"/>
    <cellStyle name="40% - Accent2 2" xfId="53"/>
    <cellStyle name="40% - Accent2 3" xfId="69"/>
    <cellStyle name="40% - Accent2 4" xfId="83"/>
    <cellStyle name="40% - Accent2 5" xfId="97"/>
    <cellStyle name="40% - Accent2 6" xfId="111"/>
    <cellStyle name="40% - Accent2 7" xfId="127"/>
    <cellStyle name="40% - Accent3" xfId="32" builtinId="39" customBuiltin="1"/>
    <cellStyle name="40% - Accent3 2" xfId="55"/>
    <cellStyle name="40% - Accent3 3" xfId="71"/>
    <cellStyle name="40% - Accent3 4" xfId="85"/>
    <cellStyle name="40% - Accent3 5" xfId="99"/>
    <cellStyle name="40% - Accent3 6" xfId="113"/>
    <cellStyle name="40% - Accent3 7" xfId="129"/>
    <cellStyle name="40% - Accent4" xfId="36" builtinId="43" customBuiltin="1"/>
    <cellStyle name="40% - Accent4 2" xfId="57"/>
    <cellStyle name="40% - Accent4 3" xfId="73"/>
    <cellStyle name="40% - Accent4 4" xfId="87"/>
    <cellStyle name="40% - Accent4 5" xfId="101"/>
    <cellStyle name="40% - Accent4 6" xfId="115"/>
    <cellStyle name="40% - Accent4 7" xfId="131"/>
    <cellStyle name="40% - Accent5" xfId="40" builtinId="47" customBuiltin="1"/>
    <cellStyle name="40% - Accent5 2" xfId="59"/>
    <cellStyle name="40% - Accent5 3" xfId="75"/>
    <cellStyle name="40% - Accent5 4" xfId="89"/>
    <cellStyle name="40% - Accent5 5" xfId="103"/>
    <cellStyle name="40% - Accent5 6" xfId="117"/>
    <cellStyle name="40% - Accent5 7" xfId="133"/>
    <cellStyle name="40% - Accent6" xfId="44" builtinId="51" customBuiltin="1"/>
    <cellStyle name="40% - Accent6 2" xfId="61"/>
    <cellStyle name="40% - Accent6 3" xfId="77"/>
    <cellStyle name="40% - Accent6 4" xfId="91"/>
    <cellStyle name="40% - Accent6 5" xfId="105"/>
    <cellStyle name="40% - Accent6 6" xfId="119"/>
    <cellStyle name="40% - Accent6 7" xfId="135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5" builtinId="3"/>
    <cellStyle name="Currency 2" xfId="139"/>
    <cellStyle name="Excel Built-in Normal" xfId="1"/>
    <cellStyle name="Explanatory Text" xfId="20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47"/>
    <cellStyle name="Normal 2 2" xfId="62"/>
    <cellStyle name="Normal 2 3" xfId="78"/>
    <cellStyle name="Normal 2 4" xfId="92"/>
    <cellStyle name="Normal 2 5" xfId="106"/>
    <cellStyle name="Normal 2 6" xfId="120"/>
    <cellStyle name="Normal 2 7" xfId="136"/>
    <cellStyle name="Normal 3" xfId="2"/>
    <cellStyle name="Normal 4" xfId="122"/>
    <cellStyle name="Normal 5" xfId="137"/>
    <cellStyle name="Normal 6" xfId="46"/>
    <cellStyle name="Note 2" xfId="48"/>
    <cellStyle name="Note 2 2" xfId="63"/>
    <cellStyle name="Note 2 3" xfId="79"/>
    <cellStyle name="Note 2 4" xfId="93"/>
    <cellStyle name="Note 2 5" xfId="107"/>
    <cellStyle name="Note 2 6" xfId="121"/>
    <cellStyle name="Note 3" xfId="123"/>
    <cellStyle name="Output" xfId="15" builtinId="21" customBuiltin="1"/>
    <cellStyle name="Style 1" xfId="49"/>
    <cellStyle name="Style 1 2" xfId="64"/>
    <cellStyle name="Title" xfId="6" builtinId="15" customBuiltin="1"/>
    <cellStyle name="Total" xfId="21" builtinId="25" customBuiltin="1"/>
    <cellStyle name="Warning Text" xfId="19" builtinId="11" customBuiltin="1"/>
    <cellStyle name="표준 2" xfId="3"/>
    <cellStyle name="표준 2 2" xfId="4"/>
    <cellStyle name="표준 2 3" xfId="138"/>
    <cellStyle name="標準_O&amp;M用予備品" xfId="65"/>
  </cellStyles>
  <dxfs count="0"/>
  <tableStyles count="0" defaultTableStyle="TableStyleMedium9" defaultPivotStyle="PivotStyleLight16"/>
  <colors>
    <mruColors>
      <color rgb="FF6ABDD0"/>
      <color rgb="FF328BA0"/>
      <color rgb="FF33CCFF"/>
      <color rgb="FFF983B0"/>
      <color rgb="FFF75391"/>
      <color rgb="FFFEA0F3"/>
      <color rgb="FFE1FD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100" b="1" i="0" baseline="0">
                <a:solidFill>
                  <a:srgbClr val="C00000"/>
                </a:solidFill>
                <a:effectLst/>
                <a:latin typeface="+mn-lt"/>
              </a:rPr>
              <a:t>SPDC-SNEPCo Cost Savings Breakdown</a:t>
            </a:r>
            <a:endParaRPr lang="en-US" sz="1100">
              <a:solidFill>
                <a:srgbClr val="C00000"/>
              </a:solidFill>
              <a:effectLst/>
              <a:latin typeface="+mn-lt"/>
            </a:endParaRPr>
          </a:p>
        </c:rich>
      </c:tx>
      <c:layout>
        <c:manualLayout>
          <c:xMode val="edge"/>
          <c:yMode val="edge"/>
          <c:x val="0.32896658983569665"/>
          <c:y val="0.17105416475075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Savings'!$I$2</c:f>
              <c:strCache>
                <c:ptCount val="1"/>
                <c:pt idx="0">
                  <c:v>PR/PO Intervention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'Monthly Savings'!$J$1:$N$1</c:f>
              <c:strCache>
                <c:ptCount val="5"/>
                <c:pt idx="0">
                  <c:v>SPDC Asset</c:v>
                </c:pt>
                <c:pt idx="1">
                  <c:v>SPDC Projects</c:v>
                </c:pt>
                <c:pt idx="2">
                  <c:v>SNEPCo Asset</c:v>
                </c:pt>
                <c:pt idx="3">
                  <c:v>SNEPCo Projects</c:v>
                </c:pt>
                <c:pt idx="4">
                  <c:v>Total Value</c:v>
                </c:pt>
              </c:strCache>
            </c:strRef>
          </c:cat>
          <c:val>
            <c:numRef>
              <c:f>'Monthly Savings'!$J$2:$N$2</c:f>
              <c:numCache>
                <c:formatCode>#,##0.00</c:formatCode>
                <c:ptCount val="5"/>
                <c:pt idx="0">
                  <c:v>1207543.04</c:v>
                </c:pt>
                <c:pt idx="1">
                  <c:v>0</c:v>
                </c:pt>
                <c:pt idx="2">
                  <c:v>2946281.7900000005</c:v>
                </c:pt>
                <c:pt idx="3">
                  <c:v>0</c:v>
                </c:pt>
                <c:pt idx="4">
                  <c:v>4153824.8300000005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C-4F10-AC13-1EFC87D1E786}"/>
            </c:ext>
          </c:extLst>
        </c:ser>
        <c:ser>
          <c:idx val="1"/>
          <c:order val="1"/>
          <c:tx>
            <c:strRef>
              <c:f>'Monthly Savings'!$I$3</c:f>
              <c:strCache>
                <c:ptCount val="1"/>
                <c:pt idx="0">
                  <c:v>Squirrel Stores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'Monthly Savings'!$J$1:$N$1</c:f>
              <c:strCache>
                <c:ptCount val="5"/>
                <c:pt idx="0">
                  <c:v>SPDC Asset</c:v>
                </c:pt>
                <c:pt idx="1">
                  <c:v>SPDC Projects</c:v>
                </c:pt>
                <c:pt idx="2">
                  <c:v>SNEPCo Asset</c:v>
                </c:pt>
                <c:pt idx="3">
                  <c:v>SNEPCo Projects</c:v>
                </c:pt>
                <c:pt idx="4">
                  <c:v>Total Value</c:v>
                </c:pt>
              </c:strCache>
            </c:strRef>
          </c:cat>
          <c:val>
            <c:numRef>
              <c:f>'Monthly Savings'!$J$3:$N$3</c:f>
              <c:numCache>
                <c:formatCode>#,##0.00</c:formatCode>
                <c:ptCount val="5"/>
                <c:pt idx="0">
                  <c:v>2881850.6000000006</c:v>
                </c:pt>
                <c:pt idx="1">
                  <c:v>106105.71999999999</c:v>
                </c:pt>
                <c:pt idx="2">
                  <c:v>178368.96000000002</c:v>
                </c:pt>
                <c:pt idx="3">
                  <c:v>0</c:v>
                </c:pt>
                <c:pt idx="4">
                  <c:v>3166325.2800000007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C-4F10-AC13-1EFC87D1E786}"/>
            </c:ext>
          </c:extLst>
        </c:ser>
        <c:ser>
          <c:idx val="2"/>
          <c:order val="2"/>
          <c:tx>
            <c:strRef>
              <c:f>'Monthly Savings'!$I$4</c:f>
              <c:strCache>
                <c:ptCount val="1"/>
                <c:pt idx="0">
                  <c:v>2yrs Running Spares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Savings'!$J$1:$N$1</c:f>
              <c:strCache>
                <c:ptCount val="5"/>
                <c:pt idx="0">
                  <c:v>SPDC Asset</c:v>
                </c:pt>
                <c:pt idx="1">
                  <c:v>SPDC Projects</c:v>
                </c:pt>
                <c:pt idx="2">
                  <c:v>SNEPCo Asset</c:v>
                </c:pt>
                <c:pt idx="3">
                  <c:v>SNEPCo Projects</c:v>
                </c:pt>
                <c:pt idx="4">
                  <c:v>Total Value</c:v>
                </c:pt>
              </c:strCache>
            </c:strRef>
          </c:cat>
          <c:val>
            <c:numRef>
              <c:f>'Monthly Savings'!$J$4:$N$4</c:f>
              <c:numCache>
                <c:formatCode>#,##0.00</c:formatCode>
                <c:ptCount val="5"/>
                <c:pt idx="0">
                  <c:v>0</c:v>
                </c:pt>
                <c:pt idx="1">
                  <c:v>1689118.51</c:v>
                </c:pt>
                <c:pt idx="2">
                  <c:v>0</c:v>
                </c:pt>
                <c:pt idx="3">
                  <c:v>0</c:v>
                </c:pt>
                <c:pt idx="4">
                  <c:v>1689118.51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C-4F10-AC13-1EFC87D1E786}"/>
            </c:ext>
          </c:extLst>
        </c:ser>
        <c:ser>
          <c:idx val="3"/>
          <c:order val="3"/>
          <c:tx>
            <c:strRef>
              <c:f>'Monthly Savings'!$I$5</c:f>
              <c:strCache>
                <c:ptCount val="1"/>
                <c:pt idx="0">
                  <c:v>Ex-Projects Surplus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Savings'!$J$1:$N$1</c:f>
              <c:strCache>
                <c:ptCount val="5"/>
                <c:pt idx="0">
                  <c:v>SPDC Asset</c:v>
                </c:pt>
                <c:pt idx="1">
                  <c:v>SPDC Projects</c:v>
                </c:pt>
                <c:pt idx="2">
                  <c:v>SNEPCo Asset</c:v>
                </c:pt>
                <c:pt idx="3">
                  <c:v>SNEPCo Projects</c:v>
                </c:pt>
                <c:pt idx="4">
                  <c:v>Total Value</c:v>
                </c:pt>
              </c:strCache>
            </c:strRef>
          </c:cat>
          <c:val>
            <c:numRef>
              <c:f>'Monthly Savings'!$J$5:$N$5</c:f>
              <c:numCache>
                <c:formatCode>#,##0.00</c:formatCode>
                <c:ptCount val="5"/>
                <c:pt idx="0">
                  <c:v>2956775.8299999996</c:v>
                </c:pt>
                <c:pt idx="1">
                  <c:v>849050.91999999993</c:v>
                </c:pt>
                <c:pt idx="2">
                  <c:v>1153061.1200000001</c:v>
                </c:pt>
                <c:pt idx="3">
                  <c:v>49763.15</c:v>
                </c:pt>
                <c:pt idx="4">
                  <c:v>5008651.0199999996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C-4F10-AC13-1EFC87D1E786}"/>
            </c:ext>
          </c:extLst>
        </c:ser>
        <c:ser>
          <c:idx val="4"/>
          <c:order val="4"/>
          <c:tx>
            <c:strRef>
              <c:f>'Monthly Savings'!$I$6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'Monthly Savings'!$J$1:$N$1</c:f>
              <c:strCache>
                <c:ptCount val="5"/>
                <c:pt idx="0">
                  <c:v>SPDC Asset</c:v>
                </c:pt>
                <c:pt idx="1">
                  <c:v>SPDC Projects</c:v>
                </c:pt>
                <c:pt idx="2">
                  <c:v>SNEPCo Asset</c:v>
                </c:pt>
                <c:pt idx="3">
                  <c:v>SNEPCo Projects</c:v>
                </c:pt>
                <c:pt idx="4">
                  <c:v>Total Value</c:v>
                </c:pt>
              </c:strCache>
            </c:strRef>
          </c:cat>
          <c:val>
            <c:numRef>
              <c:f>'Monthly Savings'!$J$6:$N$6</c:f>
              <c:numCache>
                <c:formatCode>#,##0.00</c:formatCode>
                <c:ptCount val="5"/>
                <c:pt idx="0">
                  <c:v>7046169.4700000007</c:v>
                </c:pt>
                <c:pt idx="1">
                  <c:v>2644275.15</c:v>
                </c:pt>
                <c:pt idx="2">
                  <c:v>4277711.870000001</c:v>
                </c:pt>
                <c:pt idx="3">
                  <c:v>49763.15</c:v>
                </c:pt>
                <c:pt idx="4">
                  <c:v>14017919.640000001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C-4F10-AC13-1EFC87D1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72651000"/>
        <c:axId val="372651328"/>
      </c:barChart>
      <c:catAx>
        <c:axId val="37265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1328"/>
        <c:crosses val="autoZero"/>
        <c:auto val="1"/>
        <c:lblAlgn val="ctr"/>
        <c:lblOffset val="100"/>
        <c:noMultiLvlLbl val="0"/>
      </c:catAx>
      <c:valAx>
        <c:axId val="37265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10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389406</xdr:colOff>
      <xdr:row>6</xdr:row>
      <xdr:rowOff>109815</xdr:rowOff>
    </xdr:from>
    <xdr:to>
      <xdr:col>13</xdr:col>
      <xdr:colOff>681301</xdr:colOff>
      <xdr:row>18</xdr:row>
      <xdr:rowOff>101400</xdr:rowOff>
    </xdr:to>
    <xdr:sp macro="" textlink="">
      <xdr:nvSpPr>
        <xdr:cNvPr id="5" name="Explosion: 14 Points 4">
          <a:extLst>
            <a:ext uri="{FF2B5EF4-FFF2-40B4-BE49-F238E27FC236}">
              <a16:creationId xmlns:a16="http://schemas.microsoft.com/office/drawing/2014/main" id="{95E2BD39-25B3-4148-8657-ECB7B83A4738}"/>
            </a:ext>
          </a:extLst>
        </xdr:cNvPr>
        <xdr:cNvSpPr/>
      </xdr:nvSpPr>
      <xdr:spPr>
        <a:xfrm>
          <a:off x="6810377" y="1286433"/>
          <a:ext cx="5323336" cy="2344820"/>
        </a:xfrm>
        <a:prstGeom prst="irregularSeal2">
          <a:avLst/>
        </a:prstGeom>
        <a:solidFill>
          <a:srgbClr val="C00000"/>
        </a:solidFill>
        <a:ln w="38100" cap="flat" cmpd="sng" algn="ctr">
          <a:solidFill>
            <a:sysClr val="window" lastClr="FFFF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$14,017,919.64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100851</xdr:colOff>
      <xdr:row>19</xdr:row>
      <xdr:rowOff>79562</xdr:rowOff>
    </xdr:from>
    <xdr:to>
      <xdr:col>14</xdr:col>
      <xdr:colOff>761999</xdr:colOff>
      <xdr:row>35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42C62-8FFB-45E7-BE47-DA124671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3"/>
  <sheetViews>
    <sheetView tabSelected="1" topLeftCell="A31" zoomScale="85" zoomScaleNormal="85" workbookViewId="0">
      <selection activeCell="M53" sqref="M53"/>
    </sheetView>
  </sheetViews>
  <sheetFormatPr defaultRowHeight="15"/>
  <cols>
    <col min="2" max="2" width="21.5703125" customWidth="1"/>
    <col min="3" max="3" width="11.7109375" bestFit="1" customWidth="1"/>
    <col min="4" max="5" width="13.28515625" bestFit="1" customWidth="1"/>
    <col min="6" max="6" width="15.5703125" bestFit="1" customWidth="1"/>
    <col min="7" max="7" width="11.7109375" bestFit="1" customWidth="1"/>
    <col min="9" max="9" width="21.42578125" customWidth="1"/>
    <col min="10" max="10" width="11.7109375" bestFit="1" customWidth="1"/>
    <col min="11" max="12" width="13.28515625" bestFit="1" customWidth="1"/>
    <col min="13" max="13" width="15.5703125" bestFit="1" customWidth="1"/>
    <col min="14" max="15" width="12.7109375" bestFit="1" customWidth="1"/>
    <col min="16" max="16" width="19.5703125" customWidth="1"/>
    <col min="17" max="17" width="15.7109375" customWidth="1"/>
    <col min="18" max="18" width="14.5703125" customWidth="1"/>
    <col min="19" max="19" width="11.85546875" customWidth="1"/>
  </cols>
  <sheetData>
    <row r="1" spans="2:19" ht="15.75" thickBot="1">
      <c r="B1" s="223" t="s">
        <v>11</v>
      </c>
      <c r="C1" s="224" t="s">
        <v>14</v>
      </c>
      <c r="D1" s="225" t="s">
        <v>15</v>
      </c>
      <c r="E1" s="224" t="s">
        <v>16</v>
      </c>
      <c r="F1" s="225" t="s">
        <v>17</v>
      </c>
      <c r="G1" s="226" t="s">
        <v>2</v>
      </c>
      <c r="I1" s="39" t="s">
        <v>29</v>
      </c>
      <c r="J1" s="26" t="s">
        <v>14</v>
      </c>
      <c r="K1" s="21" t="s">
        <v>15</v>
      </c>
      <c r="L1" s="26" t="s">
        <v>16</v>
      </c>
      <c r="M1" s="21" t="s">
        <v>17</v>
      </c>
      <c r="N1" s="94" t="s">
        <v>30</v>
      </c>
    </row>
    <row r="2" spans="2:19">
      <c r="B2" s="194" t="s">
        <v>7</v>
      </c>
      <c r="C2" s="195">
        <v>3000.02</v>
      </c>
      <c r="D2" s="196">
        <v>0</v>
      </c>
      <c r="E2" s="195">
        <v>0</v>
      </c>
      <c r="F2" s="196">
        <v>0</v>
      </c>
      <c r="G2" s="197">
        <f>C2+D2+E2+F2</f>
        <v>3000.02</v>
      </c>
      <c r="I2" s="194" t="s">
        <v>7</v>
      </c>
      <c r="J2" s="195">
        <f>C2+C9+C16+C23+C30+C37+C44+C51+C58+C65+C72+C79</f>
        <v>1207543.04</v>
      </c>
      <c r="K2" s="196">
        <f>D2+D9+D16+D23+D30+D37+D44+D51+D58+D65+D72+D79</f>
        <v>0</v>
      </c>
      <c r="L2" s="195">
        <f>E2+E9+E16+E23+E30+E37+E44+E51+E58+E65+E72+E79</f>
        <v>2946281.7900000005</v>
      </c>
      <c r="M2" s="196">
        <f>F2+F9+F16+F23+F30+F37+F44+F51+F58+F65+F72+F79</f>
        <v>0</v>
      </c>
      <c r="N2" s="197">
        <f>SUM(J2:M2)</f>
        <v>4153824.8300000005</v>
      </c>
    </row>
    <row r="3" spans="2:19">
      <c r="B3" s="35" t="s">
        <v>31</v>
      </c>
      <c r="C3" s="64">
        <v>0</v>
      </c>
      <c r="D3" s="27">
        <v>0</v>
      </c>
      <c r="E3" s="64">
        <v>0</v>
      </c>
      <c r="F3" s="27">
        <v>0</v>
      </c>
      <c r="G3" s="91">
        <v>0</v>
      </c>
      <c r="I3" s="35" t="s">
        <v>8</v>
      </c>
      <c r="J3" s="64">
        <v>2881850.6000000006</v>
      </c>
      <c r="K3" s="27">
        <f>D4+D10+D17+D24+D31+D38+D45+D52+D59+D66+D73+D80</f>
        <v>106105.71999999999</v>
      </c>
      <c r="L3" s="64">
        <f>E4+E10+E17+E24+E31+E38+E45+E52+E59+E66+E73+E80</f>
        <v>178368.96000000002</v>
      </c>
      <c r="M3" s="27">
        <f>F4+F10+F17+F24+F31+F38+F45+F52+F59+F66+F73+F80</f>
        <v>0</v>
      </c>
      <c r="N3" s="91">
        <f>SUM(J3:M3)</f>
        <v>3166325.2800000007</v>
      </c>
    </row>
    <row r="4" spans="2:19">
      <c r="B4" s="35" t="s">
        <v>8</v>
      </c>
      <c r="C4" s="64">
        <v>27981.41</v>
      </c>
      <c r="D4" s="27">
        <v>0</v>
      </c>
      <c r="E4" s="64">
        <v>0</v>
      </c>
      <c r="F4" s="27">
        <v>0</v>
      </c>
      <c r="G4" s="91">
        <v>27981.41</v>
      </c>
      <c r="I4" s="36" t="s">
        <v>31</v>
      </c>
      <c r="J4" s="65">
        <f>C3+C11+C18+C25+C32+C39+C46+C53+C60+C67+C74+C81</f>
        <v>0</v>
      </c>
      <c r="K4" s="28">
        <f>D3+D11+D18+D25+D32+D39+D46+D53+D60+D67+D74+D81</f>
        <v>1689118.51</v>
      </c>
      <c r="L4" s="65">
        <f>F3+F11+F18+F25+F32+F39+F46+F53+F60+F67+F74+F81</f>
        <v>0</v>
      </c>
      <c r="M4" s="28">
        <f>F3+F11+F18+F25+F32+F39+F46+F53+F60+F67+F74+F81</f>
        <v>0</v>
      </c>
      <c r="N4" s="92">
        <f>SUM(J4:M4)</f>
        <v>1689118.51</v>
      </c>
    </row>
    <row r="5" spans="2:19" ht="15.75" thickBot="1">
      <c r="B5" s="36" t="s">
        <v>9</v>
      </c>
      <c r="C5" s="65">
        <v>9969.9599999999991</v>
      </c>
      <c r="D5" s="28">
        <v>0</v>
      </c>
      <c r="E5" s="65">
        <v>0</v>
      </c>
      <c r="F5" s="28">
        <v>0</v>
      </c>
      <c r="G5" s="92">
        <v>9969.9599999999991</v>
      </c>
      <c r="I5" s="36" t="s">
        <v>9</v>
      </c>
      <c r="J5" s="65">
        <f>C5+C12+C19+C26+C33+C40+C47+C54+C61+C68+C75+C82</f>
        <v>2956775.8299999996</v>
      </c>
      <c r="K5" s="28">
        <f>D12+D5+D19+D26+D33+D40+D47+D54+D61+D68+D75+D82</f>
        <v>849050.91999999993</v>
      </c>
      <c r="L5" s="65">
        <f>E5+E12+E19+E26+E33+E40+E47+E54+E61+E68+E75+E82</f>
        <v>1153061.1200000001</v>
      </c>
      <c r="M5" s="28">
        <f>F5+F12+F19+F26+F40+F47+F54+F61+F68+F75+F82</f>
        <v>49763.15</v>
      </c>
      <c r="N5" s="92">
        <f>SUM(J5:M5)</f>
        <v>5008651.0199999996</v>
      </c>
      <c r="Q5" s="127"/>
      <c r="R5" s="127"/>
      <c r="S5" s="127"/>
    </row>
    <row r="6" spans="2:19" ht="15.75" thickBot="1">
      <c r="B6" s="37" t="s">
        <v>3</v>
      </c>
      <c r="C6" s="66">
        <v>40951.39</v>
      </c>
      <c r="D6" s="29">
        <v>0</v>
      </c>
      <c r="E6" s="66">
        <v>0</v>
      </c>
      <c r="F6" s="29">
        <v>0</v>
      </c>
      <c r="G6" s="93">
        <f>SUM(G2:G5)</f>
        <v>40951.39</v>
      </c>
      <c r="I6" s="43" t="s">
        <v>3</v>
      </c>
      <c r="J6" s="72">
        <f>SUM(J2:J5)</f>
        <v>7046169.4700000007</v>
      </c>
      <c r="K6" s="25">
        <f>SUM(K2:K5)</f>
        <v>2644275.15</v>
      </c>
      <c r="L6" s="72">
        <f>SUM(L2:L5)</f>
        <v>4277711.870000001</v>
      </c>
      <c r="M6" s="25">
        <f>SUM(M2:M5)</f>
        <v>49763.15</v>
      </c>
      <c r="N6" s="98">
        <f>N2+N3+N4+N5</f>
        <v>14017919.640000001</v>
      </c>
    </row>
    <row r="7" spans="2:19" ht="15.75" thickBot="1">
      <c r="B7" s="38"/>
      <c r="C7" s="67"/>
      <c r="D7" s="68"/>
      <c r="E7" s="67"/>
      <c r="F7" s="68"/>
      <c r="G7" s="5"/>
    </row>
    <row r="8" spans="2:19" ht="15.75" thickBot="1">
      <c r="B8" s="39" t="s">
        <v>10</v>
      </c>
      <c r="C8" s="26" t="s">
        <v>14</v>
      </c>
      <c r="D8" s="21" t="s">
        <v>15</v>
      </c>
      <c r="E8" s="26" t="s">
        <v>16</v>
      </c>
      <c r="F8" s="21" t="s">
        <v>17</v>
      </c>
      <c r="G8" s="94" t="s">
        <v>2</v>
      </c>
    </row>
    <row r="9" spans="2:19">
      <c r="B9" s="40" t="s">
        <v>7</v>
      </c>
      <c r="C9" s="69">
        <v>210349.23</v>
      </c>
      <c r="D9" s="22">
        <v>0</v>
      </c>
      <c r="E9" s="69">
        <v>0</v>
      </c>
      <c r="F9" s="22">
        <v>0</v>
      </c>
      <c r="G9" s="95">
        <f>C9+D9+E9+F9</f>
        <v>210349.23</v>
      </c>
    </row>
    <row r="10" spans="2:19">
      <c r="B10" s="41" t="s">
        <v>8</v>
      </c>
      <c r="C10" s="70">
        <v>26989.72</v>
      </c>
      <c r="D10" s="23">
        <v>0</v>
      </c>
      <c r="E10" s="70">
        <v>0</v>
      </c>
      <c r="F10" s="23">
        <v>0</v>
      </c>
      <c r="G10" s="96">
        <v>26989.72</v>
      </c>
    </row>
    <row r="11" spans="2:19">
      <c r="B11" s="42" t="s">
        <v>31</v>
      </c>
      <c r="C11" s="71">
        <v>0</v>
      </c>
      <c r="D11" s="24">
        <v>0</v>
      </c>
      <c r="E11" s="71">
        <v>0</v>
      </c>
      <c r="F11" s="24">
        <v>0</v>
      </c>
      <c r="G11" s="97">
        <v>0</v>
      </c>
    </row>
    <row r="12" spans="2:19" ht="15.75" thickBot="1">
      <c r="B12" s="42" t="s">
        <v>9</v>
      </c>
      <c r="C12" s="71">
        <v>398866.24</v>
      </c>
      <c r="D12" s="24">
        <v>83183.34</v>
      </c>
      <c r="E12" s="71">
        <v>13643.77</v>
      </c>
      <c r="F12" s="24">
        <v>44500.3</v>
      </c>
      <c r="G12" s="97">
        <v>540193.65</v>
      </c>
    </row>
    <row r="13" spans="2:19" ht="15.75" thickBot="1">
      <c r="B13" s="43" t="s">
        <v>3</v>
      </c>
      <c r="C13" s="72">
        <v>636205.18999999994</v>
      </c>
      <c r="D13" s="25">
        <v>83183.34</v>
      </c>
      <c r="E13" s="72">
        <v>13643.77</v>
      </c>
      <c r="F13" s="25">
        <v>44500.3</v>
      </c>
      <c r="G13" s="98">
        <f>SUM(G9:G12)</f>
        <v>777532.60000000009</v>
      </c>
      <c r="N13" s="1"/>
    </row>
    <row r="14" spans="2:19" ht="15.75" thickBot="1">
      <c r="B14" s="38"/>
      <c r="C14" s="67"/>
      <c r="D14" s="68"/>
      <c r="E14" s="67"/>
      <c r="F14" s="68"/>
      <c r="G14" s="5"/>
      <c r="O14" s="1"/>
    </row>
    <row r="15" spans="2:19" ht="15.75" thickBot="1">
      <c r="B15" s="44" t="s">
        <v>12</v>
      </c>
      <c r="C15" s="13" t="s">
        <v>14</v>
      </c>
      <c r="D15" s="15" t="s">
        <v>15</v>
      </c>
      <c r="E15" s="13" t="s">
        <v>16</v>
      </c>
      <c r="F15" s="15" t="s">
        <v>17</v>
      </c>
      <c r="G15" s="99" t="s">
        <v>2</v>
      </c>
      <c r="O15" s="1"/>
    </row>
    <row r="16" spans="2:19">
      <c r="B16" s="45" t="s">
        <v>7</v>
      </c>
      <c r="C16" s="73">
        <v>466350.44</v>
      </c>
      <c r="D16" s="2">
        <v>0</v>
      </c>
      <c r="E16" s="73">
        <v>0</v>
      </c>
      <c r="F16" s="2">
        <v>0</v>
      </c>
      <c r="G16" s="100">
        <f>C16+D16+E16+F16</f>
        <v>466350.44</v>
      </c>
      <c r="O16" s="1"/>
    </row>
    <row r="17" spans="2:15">
      <c r="B17" s="46" t="s">
        <v>8</v>
      </c>
      <c r="C17" s="74">
        <v>274143.67</v>
      </c>
      <c r="D17" s="3">
        <v>0</v>
      </c>
      <c r="E17" s="74">
        <v>173312.42</v>
      </c>
      <c r="F17" s="3">
        <v>0</v>
      </c>
      <c r="G17" s="100">
        <f t="shared" ref="G17:G19" si="0">C17+D17+E17+F17</f>
        <v>447456.08999999997</v>
      </c>
    </row>
    <row r="18" spans="2:15">
      <c r="B18" s="47" t="s">
        <v>31</v>
      </c>
      <c r="C18" s="75">
        <v>0</v>
      </c>
      <c r="D18" s="4">
        <v>0</v>
      </c>
      <c r="E18" s="75">
        <v>0</v>
      </c>
      <c r="F18" s="4">
        <v>0</v>
      </c>
      <c r="G18" s="100">
        <f t="shared" si="0"/>
        <v>0</v>
      </c>
    </row>
    <row r="19" spans="2:15" ht="15.75" thickBot="1">
      <c r="B19" s="47" t="s">
        <v>9</v>
      </c>
      <c r="C19" s="75">
        <v>707180.69</v>
      </c>
      <c r="D19" s="4">
        <v>72215.820000000007</v>
      </c>
      <c r="E19" s="75">
        <v>359351.13</v>
      </c>
      <c r="F19" s="4">
        <v>600</v>
      </c>
      <c r="G19" s="227">
        <f t="shared" si="0"/>
        <v>1139347.6400000001</v>
      </c>
    </row>
    <row r="20" spans="2:15" ht="15.75" thickBot="1">
      <c r="B20" s="48" t="s">
        <v>3</v>
      </c>
      <c r="C20" s="76">
        <v>1447674.7999999998</v>
      </c>
      <c r="D20" s="14">
        <v>72215.820000000007</v>
      </c>
      <c r="E20" s="76">
        <v>532663.55000000005</v>
      </c>
      <c r="F20" s="14">
        <v>600</v>
      </c>
      <c r="G20" s="228">
        <f>SUM(G16:G19)</f>
        <v>2053154.1700000002</v>
      </c>
    </row>
    <row r="21" spans="2:15" ht="15.75" thickBot="1">
      <c r="B21" s="38"/>
      <c r="C21" s="67"/>
      <c r="D21" s="68"/>
      <c r="E21" s="67"/>
      <c r="F21" s="68"/>
      <c r="G21" s="5"/>
      <c r="O21" s="1"/>
    </row>
    <row r="22" spans="2:15" ht="15.75" thickBot="1">
      <c r="B22" s="49" t="s">
        <v>13</v>
      </c>
      <c r="C22" s="12" t="s">
        <v>14</v>
      </c>
      <c r="D22" s="7" t="s">
        <v>15</v>
      </c>
      <c r="E22" s="12" t="s">
        <v>16</v>
      </c>
      <c r="F22" s="217" t="s">
        <v>17</v>
      </c>
      <c r="G22" s="221" t="s">
        <v>2</v>
      </c>
    </row>
    <row r="23" spans="2:15">
      <c r="B23" s="50" t="s">
        <v>7</v>
      </c>
      <c r="C23" s="77">
        <v>46005.58</v>
      </c>
      <c r="D23" s="8">
        <v>0</v>
      </c>
      <c r="E23" s="77">
        <v>0</v>
      </c>
      <c r="F23" s="218">
        <v>0</v>
      </c>
      <c r="G23" s="222">
        <f>C23+D23+E23+F23</f>
        <v>46005.58</v>
      </c>
      <c r="O23" s="1"/>
    </row>
    <row r="24" spans="2:15">
      <c r="B24" s="51" t="s">
        <v>8</v>
      </c>
      <c r="C24" s="78">
        <v>134905.60999999999</v>
      </c>
      <c r="D24" s="9">
        <v>0</v>
      </c>
      <c r="E24" s="78">
        <v>0</v>
      </c>
      <c r="F24" s="218">
        <v>0</v>
      </c>
      <c r="G24" s="222">
        <f t="shared" ref="G24:G26" si="1">C24+D24+E24+F24</f>
        <v>134905.60999999999</v>
      </c>
    </row>
    <row r="25" spans="2:15">
      <c r="B25" s="52" t="s">
        <v>31</v>
      </c>
      <c r="C25" s="79">
        <v>0</v>
      </c>
      <c r="D25" s="10">
        <v>0</v>
      </c>
      <c r="E25" s="79">
        <v>0</v>
      </c>
      <c r="F25" s="219">
        <v>0</v>
      </c>
      <c r="G25" s="222">
        <f t="shared" si="1"/>
        <v>0</v>
      </c>
    </row>
    <row r="26" spans="2:15" ht="15.75" thickBot="1">
      <c r="B26" s="52" t="s">
        <v>9</v>
      </c>
      <c r="C26" s="79">
        <v>109916.85</v>
      </c>
      <c r="D26" s="10">
        <v>217256.45</v>
      </c>
      <c r="E26" s="79">
        <v>101468.74</v>
      </c>
      <c r="F26" s="220">
        <v>0</v>
      </c>
      <c r="G26" s="222">
        <f t="shared" si="1"/>
        <v>428642.04000000004</v>
      </c>
    </row>
    <row r="27" spans="2:15" ht="15.75" thickBot="1">
      <c r="B27" s="53" t="s">
        <v>3</v>
      </c>
      <c r="C27" s="80">
        <v>290828.04000000004</v>
      </c>
      <c r="D27" s="11">
        <v>217256.45</v>
      </c>
      <c r="E27" s="110">
        <v>101468.74</v>
      </c>
      <c r="F27" s="110">
        <v>0</v>
      </c>
      <c r="G27" s="111">
        <f>SUM(G23:G26)</f>
        <v>609553.23</v>
      </c>
    </row>
    <row r="28" spans="2:15" ht="15.75" thickBot="1">
      <c r="B28" s="38"/>
      <c r="C28" s="67"/>
      <c r="D28" s="68"/>
      <c r="E28" s="67"/>
      <c r="F28" s="68"/>
      <c r="G28" s="6"/>
    </row>
    <row r="29" spans="2:15" ht="15.75" thickBot="1">
      <c r="B29" s="54" t="s">
        <v>1</v>
      </c>
      <c r="C29" s="20" t="s">
        <v>14</v>
      </c>
      <c r="D29" s="81" t="s">
        <v>15</v>
      </c>
      <c r="E29" s="20" t="s">
        <v>16</v>
      </c>
      <c r="F29" s="81" t="s">
        <v>17</v>
      </c>
      <c r="G29" s="101" t="s">
        <v>2</v>
      </c>
    </row>
    <row r="30" spans="2:15">
      <c r="B30" s="55" t="s">
        <v>7</v>
      </c>
      <c r="C30" s="82">
        <v>0</v>
      </c>
      <c r="D30" s="17">
        <v>0</v>
      </c>
      <c r="E30" s="82">
        <v>0</v>
      </c>
      <c r="F30" s="17">
        <v>0</v>
      </c>
      <c r="G30" s="102">
        <f>C30+D30+E30+F30</f>
        <v>0</v>
      </c>
    </row>
    <row r="31" spans="2:15">
      <c r="B31" s="56" t="s">
        <v>8</v>
      </c>
      <c r="C31" s="83">
        <v>46118.09</v>
      </c>
      <c r="D31" s="18">
        <v>0</v>
      </c>
      <c r="E31" s="83">
        <v>0</v>
      </c>
      <c r="F31" s="18">
        <v>0</v>
      </c>
      <c r="G31" s="102">
        <f t="shared" ref="G31:G33" si="2">C31+D31+E31+F31</f>
        <v>46118.09</v>
      </c>
    </row>
    <row r="32" spans="2:15">
      <c r="B32" s="57" t="s">
        <v>31</v>
      </c>
      <c r="C32" s="84">
        <v>0</v>
      </c>
      <c r="D32" s="19">
        <v>0</v>
      </c>
      <c r="E32" s="84">
        <v>0</v>
      </c>
      <c r="F32" s="19">
        <v>0</v>
      </c>
      <c r="G32" s="102">
        <f t="shared" si="2"/>
        <v>0</v>
      </c>
    </row>
    <row r="33" spans="2:15" ht="15.75" thickBot="1">
      <c r="B33" s="57" t="s">
        <v>9</v>
      </c>
      <c r="C33" s="84">
        <v>214431.93</v>
      </c>
      <c r="D33" s="19">
        <v>14362.71</v>
      </c>
      <c r="E33" s="84">
        <v>13257.16</v>
      </c>
      <c r="F33" s="19">
        <v>0</v>
      </c>
      <c r="G33" s="102">
        <f t="shared" si="2"/>
        <v>242051.8</v>
      </c>
    </row>
    <row r="34" spans="2:15" ht="15.75" thickBot="1">
      <c r="B34" s="58" t="s">
        <v>3</v>
      </c>
      <c r="C34" s="85">
        <v>260550.02</v>
      </c>
      <c r="D34" s="16">
        <v>14362.71</v>
      </c>
      <c r="E34" s="85">
        <v>13257.16</v>
      </c>
      <c r="F34" s="16">
        <v>0</v>
      </c>
      <c r="G34" s="101">
        <f>SUM(G30:G33)</f>
        <v>288169.89</v>
      </c>
    </row>
    <row r="35" spans="2:15" ht="15.75" thickBot="1">
      <c r="B35" s="38"/>
      <c r="C35" s="174"/>
      <c r="D35" s="175"/>
      <c r="E35" s="67"/>
      <c r="F35" s="68"/>
      <c r="G35" s="183"/>
    </row>
    <row r="36" spans="2:15" ht="15.75" thickBot="1">
      <c r="B36" s="59" t="s">
        <v>4</v>
      </c>
      <c r="C36" s="34" t="s">
        <v>14</v>
      </c>
      <c r="D36" s="86" t="s">
        <v>15</v>
      </c>
      <c r="E36" s="34" t="s">
        <v>16</v>
      </c>
      <c r="F36" s="86" t="s">
        <v>17</v>
      </c>
      <c r="G36" s="151" t="s">
        <v>2</v>
      </c>
    </row>
    <row r="37" spans="2:15" ht="15.75" thickBot="1">
      <c r="B37" s="60" t="s">
        <v>7</v>
      </c>
      <c r="C37" s="87">
        <v>0</v>
      </c>
      <c r="D37" s="31">
        <v>0</v>
      </c>
      <c r="E37" s="87">
        <v>0</v>
      </c>
      <c r="F37" s="31">
        <v>0</v>
      </c>
      <c r="G37" s="152">
        <f>C37+D37+E37+F37</f>
        <v>0</v>
      </c>
    </row>
    <row r="38" spans="2:15" ht="21.75" thickBot="1">
      <c r="B38" s="61" t="s">
        <v>8</v>
      </c>
      <c r="C38" s="88">
        <v>1249748.83</v>
      </c>
      <c r="D38" s="32">
        <v>0</v>
      </c>
      <c r="E38" s="88">
        <v>1789.7</v>
      </c>
      <c r="F38" s="32">
        <v>0</v>
      </c>
      <c r="G38" s="152">
        <f t="shared" ref="G38:G40" si="3">C38+D38+E38+F38</f>
        <v>1251538.53</v>
      </c>
      <c r="I38" s="286" t="s">
        <v>28</v>
      </c>
      <c r="J38" s="287"/>
      <c r="K38" s="287"/>
      <c r="L38" s="287"/>
      <c r="M38" s="287"/>
      <c r="N38" s="287"/>
      <c r="O38" s="288"/>
    </row>
    <row r="39" spans="2:15" ht="15.75" thickBot="1">
      <c r="B39" s="62" t="s">
        <v>31</v>
      </c>
      <c r="C39" s="89">
        <v>0</v>
      </c>
      <c r="D39" s="33">
        <v>0</v>
      </c>
      <c r="E39" s="89">
        <v>0</v>
      </c>
      <c r="F39" s="33">
        <v>0</v>
      </c>
      <c r="G39" s="152">
        <f t="shared" si="3"/>
        <v>0</v>
      </c>
      <c r="I39" s="289" t="s">
        <v>0</v>
      </c>
      <c r="J39" s="291" t="s">
        <v>6</v>
      </c>
      <c r="K39" s="292"/>
      <c r="L39" s="293" t="s">
        <v>5</v>
      </c>
      <c r="M39" s="294"/>
      <c r="N39" s="291" t="s">
        <v>3</v>
      </c>
      <c r="O39" s="292"/>
    </row>
    <row r="40" spans="2:15" ht="15.75" thickBot="1">
      <c r="B40" s="62" t="s">
        <v>9</v>
      </c>
      <c r="C40" s="89">
        <v>243921.28</v>
      </c>
      <c r="D40" s="33">
        <v>250364.52</v>
      </c>
      <c r="E40" s="89">
        <v>68924.070000000007</v>
      </c>
      <c r="F40" s="33">
        <v>4662.8500000000004</v>
      </c>
      <c r="G40" s="152">
        <f t="shared" si="3"/>
        <v>567872.72</v>
      </c>
      <c r="I40" s="290"/>
      <c r="J40" s="104">
        <v>1</v>
      </c>
      <c r="K40" s="106">
        <v>0.3</v>
      </c>
      <c r="L40" s="104">
        <v>1</v>
      </c>
      <c r="M40" s="106">
        <v>0.55000000000000004</v>
      </c>
      <c r="N40" s="104">
        <v>1</v>
      </c>
      <c r="O40" s="109" t="s">
        <v>19</v>
      </c>
    </row>
    <row r="41" spans="2:15" ht="15.75" thickBot="1">
      <c r="B41" s="63" t="s">
        <v>3</v>
      </c>
      <c r="C41" s="90">
        <v>1493670.11</v>
      </c>
      <c r="D41" s="30">
        <v>250364.52</v>
      </c>
      <c r="E41" s="90">
        <v>70713.77</v>
      </c>
      <c r="F41" s="30">
        <v>4662.8500000000004</v>
      </c>
      <c r="G41" s="151">
        <f>SUM(G37:G40)</f>
        <v>1819411.25</v>
      </c>
      <c r="I41" s="134" t="s">
        <v>11</v>
      </c>
      <c r="J41" s="131">
        <f>G6</f>
        <v>40951.39</v>
      </c>
      <c r="K41" s="135">
        <f t="shared" ref="K41:K46" si="4">J41/100*30</f>
        <v>12285.416999999999</v>
      </c>
      <c r="L41" s="131">
        <v>0</v>
      </c>
      <c r="M41" s="135">
        <v>0</v>
      </c>
      <c r="N41" s="131">
        <f>J41+L41</f>
        <v>40951.39</v>
      </c>
      <c r="O41" s="136">
        <f t="shared" ref="O41:O52" si="5">K41+M41</f>
        <v>12285.416999999999</v>
      </c>
    </row>
    <row r="42" spans="2:15" ht="15.75" thickBot="1">
      <c r="C42" s="145"/>
      <c r="D42" s="5"/>
      <c r="E42" s="145"/>
      <c r="F42" s="5"/>
      <c r="G42" s="150"/>
      <c r="I42" s="137" t="s">
        <v>10</v>
      </c>
      <c r="J42" s="133">
        <f>C13+D13</f>
        <v>719388.52999999991</v>
      </c>
      <c r="K42" s="138">
        <f t="shared" si="4"/>
        <v>215816.55899999998</v>
      </c>
      <c r="L42" s="133">
        <f>E13+F13</f>
        <v>58144.070000000007</v>
      </c>
      <c r="M42" s="138">
        <f t="shared" ref="M42:M52" si="6">L42/100*55</f>
        <v>31979.238500000007</v>
      </c>
      <c r="N42" s="131">
        <f t="shared" ref="N42:N46" si="7">J42+L42</f>
        <v>777532.59999999986</v>
      </c>
      <c r="O42" s="132">
        <f t="shared" si="5"/>
        <v>247795.79749999999</v>
      </c>
    </row>
    <row r="43" spans="2:15" ht="15.75" thickBot="1">
      <c r="B43" s="112" t="s">
        <v>20</v>
      </c>
      <c r="C43" s="113" t="s">
        <v>14</v>
      </c>
      <c r="D43" s="114" t="s">
        <v>15</v>
      </c>
      <c r="E43" s="113" t="s">
        <v>16</v>
      </c>
      <c r="F43" s="114" t="s">
        <v>17</v>
      </c>
      <c r="G43" s="153" t="s">
        <v>2</v>
      </c>
      <c r="I43" s="134" t="s">
        <v>12</v>
      </c>
      <c r="J43" s="133">
        <f>C20+D20</f>
        <v>1519890.6199999999</v>
      </c>
      <c r="K43" s="138">
        <f t="shared" si="4"/>
        <v>455967.18599999999</v>
      </c>
      <c r="L43" s="133">
        <f>E20+F20</f>
        <v>533263.55000000005</v>
      </c>
      <c r="M43" s="138">
        <f t="shared" si="6"/>
        <v>293294.95250000001</v>
      </c>
      <c r="N43" s="131">
        <f t="shared" si="7"/>
        <v>2053154.17</v>
      </c>
      <c r="O43" s="132">
        <f>K43+M43</f>
        <v>749262.1385</v>
      </c>
    </row>
    <row r="44" spans="2:15">
      <c r="B44" s="115" t="s">
        <v>7</v>
      </c>
      <c r="C44" s="116">
        <v>0</v>
      </c>
      <c r="D44" s="117">
        <v>0</v>
      </c>
      <c r="E44" s="116">
        <v>2946281.7900000005</v>
      </c>
      <c r="F44" s="117">
        <v>0</v>
      </c>
      <c r="G44" s="154">
        <f>C44+D44+E44+F44</f>
        <v>2946281.7900000005</v>
      </c>
      <c r="I44" s="137" t="s">
        <v>13</v>
      </c>
      <c r="J44" s="133">
        <f>C27+D27</f>
        <v>508084.49000000005</v>
      </c>
      <c r="K44" s="138">
        <f t="shared" si="4"/>
        <v>152425.34700000001</v>
      </c>
      <c r="L44" s="133">
        <f>E27+F27</f>
        <v>101468.74</v>
      </c>
      <c r="M44" s="138">
        <f t="shared" si="6"/>
        <v>55807.807000000001</v>
      </c>
      <c r="N44" s="131">
        <f t="shared" si="7"/>
        <v>609553.2300000001</v>
      </c>
      <c r="O44" s="132">
        <f t="shared" si="5"/>
        <v>208233.15400000001</v>
      </c>
    </row>
    <row r="45" spans="2:15">
      <c r="B45" s="118" t="s">
        <v>8</v>
      </c>
      <c r="C45" s="119">
        <v>86499.33</v>
      </c>
      <c r="D45" s="120">
        <v>0</v>
      </c>
      <c r="E45" s="119">
        <v>3266.8399999999965</v>
      </c>
      <c r="F45" s="120">
        <v>0</v>
      </c>
      <c r="G45" s="154">
        <f t="shared" ref="G45:G47" si="8">C45+D45+E45+F45</f>
        <v>89766.17</v>
      </c>
      <c r="I45" s="134" t="s">
        <v>1</v>
      </c>
      <c r="J45" s="133">
        <f>C34+D34</f>
        <v>274912.73</v>
      </c>
      <c r="K45" s="138">
        <f t="shared" si="4"/>
        <v>82473.818999999989</v>
      </c>
      <c r="L45" s="133">
        <f>E34+F34</f>
        <v>13257.16</v>
      </c>
      <c r="M45" s="138">
        <f t="shared" si="6"/>
        <v>7291.4379999999992</v>
      </c>
      <c r="N45" s="131">
        <f t="shared" si="7"/>
        <v>288169.88999999996</v>
      </c>
      <c r="O45" s="132">
        <f t="shared" si="5"/>
        <v>89765.256999999983</v>
      </c>
    </row>
    <row r="46" spans="2:15">
      <c r="B46" s="121" t="s">
        <v>31</v>
      </c>
      <c r="C46" s="122">
        <v>0</v>
      </c>
      <c r="D46" s="123">
        <v>0</v>
      </c>
      <c r="E46" s="122">
        <v>0</v>
      </c>
      <c r="F46" s="123">
        <v>0</v>
      </c>
      <c r="G46" s="154">
        <f t="shared" si="8"/>
        <v>0</v>
      </c>
      <c r="I46" s="137" t="s">
        <v>4</v>
      </c>
      <c r="J46" s="139">
        <f>C41+D41</f>
        <v>1744034.6300000001</v>
      </c>
      <c r="K46" s="138">
        <f t="shared" si="4"/>
        <v>523210.38900000002</v>
      </c>
      <c r="L46" s="133">
        <f>E41+F41</f>
        <v>75376.62000000001</v>
      </c>
      <c r="M46" s="138">
        <f t="shared" si="6"/>
        <v>41457.141000000011</v>
      </c>
      <c r="N46" s="131">
        <f t="shared" si="7"/>
        <v>1819411.2500000002</v>
      </c>
      <c r="O46" s="132">
        <f t="shared" si="5"/>
        <v>564667.53</v>
      </c>
    </row>
    <row r="47" spans="2:15" ht="15.75" thickBot="1">
      <c r="B47" s="121" t="s">
        <v>9</v>
      </c>
      <c r="C47" s="122">
        <v>152444.91999999998</v>
      </c>
      <c r="D47" s="123">
        <v>25790.17</v>
      </c>
      <c r="E47" s="122">
        <v>78280.990000000005</v>
      </c>
      <c r="F47" s="123">
        <v>0</v>
      </c>
      <c r="G47" s="154">
        <f t="shared" si="8"/>
        <v>256516.07999999996</v>
      </c>
      <c r="I47" s="134" t="s">
        <v>20</v>
      </c>
      <c r="J47" s="133">
        <f>C48+D48</f>
        <v>264734.42</v>
      </c>
      <c r="K47" s="138">
        <f>J47/100*30</f>
        <v>79420.326000000001</v>
      </c>
      <c r="L47" s="133">
        <f>E48+F48</f>
        <v>3027829.6200000006</v>
      </c>
      <c r="M47" s="138">
        <f t="shared" si="6"/>
        <v>1665306.2910000002</v>
      </c>
      <c r="N47" s="131">
        <v>3292564.0400000005</v>
      </c>
      <c r="O47" s="132">
        <f t="shared" si="5"/>
        <v>1744726.6170000001</v>
      </c>
    </row>
    <row r="48" spans="2:15" ht="15.75" thickBot="1">
      <c r="B48" s="124" t="s">
        <v>3</v>
      </c>
      <c r="C48" s="125">
        <f>SUM(C44:C47)</f>
        <v>238944.25</v>
      </c>
      <c r="D48" s="126">
        <v>25790.17</v>
      </c>
      <c r="E48" s="125">
        <f>SUM(E44:E47)</f>
        <v>3027829.6200000006</v>
      </c>
      <c r="F48" s="126">
        <v>0</v>
      </c>
      <c r="G48" s="153">
        <f>SUM(G44:G47)</f>
        <v>3292564.0400000005</v>
      </c>
      <c r="I48" s="137" t="s">
        <v>23</v>
      </c>
      <c r="J48" s="133">
        <f>C55+D55</f>
        <v>954840.15</v>
      </c>
      <c r="K48" s="138">
        <f>J48/100*30</f>
        <v>286452.04499999998</v>
      </c>
      <c r="L48" s="133">
        <f>E55+F55</f>
        <v>4717.04</v>
      </c>
      <c r="M48" s="138">
        <f t="shared" si="6"/>
        <v>2594.3719999999998</v>
      </c>
      <c r="N48" s="131">
        <v>959557.21</v>
      </c>
      <c r="O48" s="132">
        <f t="shared" si="5"/>
        <v>289046.41699999996</v>
      </c>
    </row>
    <row r="49" spans="2:15" ht="15.75" thickBot="1">
      <c r="C49" s="145"/>
      <c r="D49" s="5"/>
      <c r="E49" s="145"/>
      <c r="F49" s="5"/>
      <c r="G49" s="150"/>
      <c r="I49" s="134" t="s">
        <v>24</v>
      </c>
      <c r="J49" s="133">
        <f>C62+D62</f>
        <v>930560.21</v>
      </c>
      <c r="K49" s="138">
        <f>J49/100*30</f>
        <v>279168.06300000002</v>
      </c>
      <c r="L49" s="133">
        <v>119436.14000000001</v>
      </c>
      <c r="M49" s="138">
        <f t="shared" si="6"/>
        <v>65689.877000000008</v>
      </c>
      <c r="N49" s="133">
        <v>1049996.3500000001</v>
      </c>
      <c r="O49" s="132">
        <f t="shared" si="5"/>
        <v>344857.94000000006</v>
      </c>
    </row>
    <row r="50" spans="2:15" ht="15.75" thickBot="1">
      <c r="B50" s="144" t="s">
        <v>23</v>
      </c>
      <c r="C50" s="128" t="s">
        <v>14</v>
      </c>
      <c r="D50" s="129" t="s">
        <v>21</v>
      </c>
      <c r="E50" s="128" t="s">
        <v>16</v>
      </c>
      <c r="F50" s="129" t="s">
        <v>22</v>
      </c>
      <c r="G50" s="130" t="s">
        <v>2</v>
      </c>
      <c r="I50" s="137" t="s">
        <v>25</v>
      </c>
      <c r="J50" s="133">
        <f>C69+D69</f>
        <v>2170672.96</v>
      </c>
      <c r="K50" s="138">
        <f>J50/100*30</f>
        <v>651201.88799999992</v>
      </c>
      <c r="L50" s="133">
        <f>E69+F69</f>
        <v>214454.62</v>
      </c>
      <c r="M50" s="138">
        <f t="shared" si="6"/>
        <v>117950.04099999998</v>
      </c>
      <c r="N50" s="133">
        <f>J50+L50</f>
        <v>2385127.58</v>
      </c>
      <c r="O50" s="132">
        <f t="shared" si="5"/>
        <v>769151.92899999989</v>
      </c>
    </row>
    <row r="51" spans="2:15">
      <c r="B51" s="165" t="s">
        <v>7</v>
      </c>
      <c r="C51" s="157">
        <v>481837.77</v>
      </c>
      <c r="D51" s="146">
        <v>0</v>
      </c>
      <c r="E51" s="157">
        <v>0</v>
      </c>
      <c r="F51" s="146">
        <v>0</v>
      </c>
      <c r="G51" s="155">
        <f>C51+D51+E51+F51</f>
        <v>481837.77</v>
      </c>
      <c r="I51" s="134" t="s">
        <v>26</v>
      </c>
      <c r="J51" s="133">
        <v>280413.77</v>
      </c>
      <c r="K51" s="135">
        <f t="shared" ref="K51:K52" si="9">J51/100*30</f>
        <v>84124.131000000008</v>
      </c>
      <c r="L51" s="133">
        <v>69310.509999999995</v>
      </c>
      <c r="M51" s="135">
        <f t="shared" si="6"/>
        <v>38120.780500000001</v>
      </c>
      <c r="N51" s="133">
        <v>349724.27999999997</v>
      </c>
      <c r="O51" s="132">
        <f t="shared" si="5"/>
        <v>122244.91150000002</v>
      </c>
    </row>
    <row r="52" spans="2:15" ht="15.75" thickBot="1">
      <c r="B52" s="166" t="s">
        <v>8</v>
      </c>
      <c r="C52" s="158">
        <v>93983.81</v>
      </c>
      <c r="D52" s="147">
        <v>0</v>
      </c>
      <c r="E52" s="158">
        <v>0</v>
      </c>
      <c r="F52" s="147">
        <v>0</v>
      </c>
      <c r="G52" s="155">
        <f t="shared" ref="G52:G54" si="10">C52+D52+E52+F52</f>
        <v>93983.81</v>
      </c>
      <c r="I52" s="137" t="s">
        <v>27</v>
      </c>
      <c r="J52" s="139">
        <v>281960.71999999986</v>
      </c>
      <c r="K52" s="140">
        <f t="shared" si="9"/>
        <v>84588.215999999957</v>
      </c>
      <c r="L52" s="139">
        <v>110216.93</v>
      </c>
      <c r="M52" s="140">
        <f t="shared" si="6"/>
        <v>60619.311500000003</v>
      </c>
      <c r="N52" s="139">
        <v>392177.64999999991</v>
      </c>
      <c r="O52" s="141">
        <f t="shared" si="5"/>
        <v>145207.52749999997</v>
      </c>
    </row>
    <row r="53" spans="2:15" ht="15.75" thickBot="1">
      <c r="B53" s="167" t="s">
        <v>31</v>
      </c>
      <c r="C53" s="159">
        <v>0</v>
      </c>
      <c r="D53" s="148">
        <v>0</v>
      </c>
      <c r="E53" s="159">
        <v>0</v>
      </c>
      <c r="F53" s="148">
        <v>0</v>
      </c>
      <c r="G53" s="155">
        <f t="shared" si="10"/>
        <v>0</v>
      </c>
      <c r="I53" s="103" t="s">
        <v>18</v>
      </c>
      <c r="J53" s="105">
        <f>SUM(J41:J52)</f>
        <v>9690444.620000001</v>
      </c>
      <c r="K53" s="107">
        <f>J53/100*30</f>
        <v>2907133.3859999999</v>
      </c>
      <c r="L53" s="105">
        <f>SUM(L41:L52)</f>
        <v>4327475.0000000009</v>
      </c>
      <c r="M53" s="107">
        <f>L53/100*55</f>
        <v>2380111.2500000005</v>
      </c>
      <c r="N53" s="105">
        <f>SUM(N41:N52)</f>
        <v>14017919.640000001</v>
      </c>
      <c r="O53" s="108">
        <f>K53+M53</f>
        <v>5287244.6359999999</v>
      </c>
    </row>
    <row r="54" spans="2:15" ht="15.75" thickBot="1">
      <c r="B54" s="167" t="s">
        <v>9</v>
      </c>
      <c r="C54" s="159">
        <v>379018.56999999995</v>
      </c>
      <c r="D54" s="148">
        <v>0</v>
      </c>
      <c r="E54" s="159">
        <v>4717.04</v>
      </c>
      <c r="F54" s="148">
        <v>0</v>
      </c>
      <c r="G54" s="155">
        <f t="shared" si="10"/>
        <v>383735.60999999993</v>
      </c>
    </row>
    <row r="55" spans="2:15" ht="15.75" thickBot="1">
      <c r="B55" s="168" t="s">
        <v>3</v>
      </c>
      <c r="C55" s="128">
        <f>SUM(C51:C54)</f>
        <v>954840.15</v>
      </c>
      <c r="D55" s="129">
        <v>0</v>
      </c>
      <c r="E55" s="128">
        <v>4717.04</v>
      </c>
      <c r="F55" s="129">
        <v>0</v>
      </c>
      <c r="G55" s="130">
        <f>SUM(G51:G54)</f>
        <v>959557.19</v>
      </c>
    </row>
    <row r="56" spans="2:15" ht="15.75" thickBot="1">
      <c r="B56" s="169"/>
      <c r="C56" s="160"/>
      <c r="D56" s="149"/>
      <c r="E56" s="160"/>
      <c r="F56" s="149"/>
      <c r="G56" s="156"/>
    </row>
    <row r="57" spans="2:15" ht="15.75" thickBot="1">
      <c r="B57" s="170" t="s">
        <v>24</v>
      </c>
      <c r="C57" s="163" t="s">
        <v>14</v>
      </c>
      <c r="D57" s="162" t="s">
        <v>21</v>
      </c>
      <c r="E57" s="163" t="s">
        <v>16</v>
      </c>
      <c r="F57" s="162" t="s">
        <v>22</v>
      </c>
      <c r="G57" s="143" t="s">
        <v>2</v>
      </c>
    </row>
    <row r="58" spans="2:15">
      <c r="B58" s="171" t="s">
        <v>7</v>
      </c>
      <c r="C58" s="176">
        <v>0</v>
      </c>
      <c r="D58" s="177">
        <v>0</v>
      </c>
      <c r="E58" s="176">
        <v>0</v>
      </c>
      <c r="F58" s="177">
        <v>0</v>
      </c>
      <c r="G58" s="184">
        <f>SUM(C58:F58)</f>
        <v>0</v>
      </c>
    </row>
    <row r="59" spans="2:15">
      <c r="B59" s="172" t="s">
        <v>8</v>
      </c>
      <c r="C59" s="178">
        <v>355134.6</v>
      </c>
      <c r="D59" s="179">
        <v>0</v>
      </c>
      <c r="E59" s="178">
        <v>0</v>
      </c>
      <c r="F59" s="179">
        <v>0</v>
      </c>
      <c r="G59" s="184">
        <f>SUM(C59:F59)</f>
        <v>355134.6</v>
      </c>
    </row>
    <row r="60" spans="2:15">
      <c r="B60" s="173" t="s">
        <v>31</v>
      </c>
      <c r="C60" s="180">
        <v>0</v>
      </c>
      <c r="D60" s="181">
        <v>0</v>
      </c>
      <c r="E60" s="180">
        <v>0</v>
      </c>
      <c r="F60" s="181">
        <v>0</v>
      </c>
      <c r="G60" s="184">
        <v>0</v>
      </c>
    </row>
    <row r="61" spans="2:15" ht="15.75" thickBot="1">
      <c r="B61" s="173" t="s">
        <v>9</v>
      </c>
      <c r="C61" s="180">
        <v>572762.75</v>
      </c>
      <c r="D61" s="181">
        <v>2662.8599999999997</v>
      </c>
      <c r="E61" s="180">
        <v>119436.16</v>
      </c>
      <c r="F61" s="181">
        <v>0</v>
      </c>
      <c r="G61" s="184">
        <f>SUM(C61:F61)</f>
        <v>694861.77</v>
      </c>
    </row>
    <row r="62" spans="2:15" ht="15.75" thickBot="1">
      <c r="B62" s="142" t="s">
        <v>3</v>
      </c>
      <c r="C62" s="182">
        <f>SUM(C58:C61)</f>
        <v>927897.35</v>
      </c>
      <c r="D62" s="164">
        <f>SUM(D58,D61)</f>
        <v>2662.8599999999997</v>
      </c>
      <c r="E62" s="182">
        <f>SUM(E58:E61)</f>
        <v>119436.16</v>
      </c>
      <c r="F62" s="164">
        <v>0</v>
      </c>
      <c r="G62" s="161">
        <f>SUM(G58:G61)</f>
        <v>1049996.3700000001</v>
      </c>
    </row>
    <row r="63" spans="2:15" ht="15.75" thickBot="1"/>
    <row r="64" spans="2:15" ht="15.75" thickBot="1">
      <c r="B64" s="185" t="s">
        <v>25</v>
      </c>
      <c r="C64" s="186" t="s">
        <v>14</v>
      </c>
      <c r="D64" s="187" t="s">
        <v>21</v>
      </c>
      <c r="E64" s="186" t="s">
        <v>16</v>
      </c>
      <c r="F64" s="200" t="s">
        <v>22</v>
      </c>
      <c r="G64" s="188" t="s">
        <v>2</v>
      </c>
    </row>
    <row r="65" spans="2:12">
      <c r="B65" s="206" t="s">
        <v>7</v>
      </c>
      <c r="C65" s="207">
        <v>0</v>
      </c>
      <c r="D65" s="208">
        <v>0</v>
      </c>
      <c r="E65" s="207">
        <v>0</v>
      </c>
      <c r="F65" s="214">
        <v>0</v>
      </c>
      <c r="G65" s="190">
        <f>C65+D65+E65+F65</f>
        <v>0</v>
      </c>
    </row>
    <row r="66" spans="2:12">
      <c r="B66" s="209" t="s">
        <v>8</v>
      </c>
      <c r="C66" s="191">
        <v>352923.14</v>
      </c>
      <c r="D66" s="189">
        <v>6095.54</v>
      </c>
      <c r="E66" s="191">
        <v>0</v>
      </c>
      <c r="F66" s="201">
        <v>0</v>
      </c>
      <c r="G66" s="216">
        <f>C66+D66+E66+F66</f>
        <v>359018.68</v>
      </c>
    </row>
    <row r="67" spans="2:12">
      <c r="B67" s="210" t="s">
        <v>31</v>
      </c>
      <c r="C67" s="191">
        <v>0</v>
      </c>
      <c r="D67" s="204">
        <v>1689118.51</v>
      </c>
      <c r="E67" s="191">
        <v>0</v>
      </c>
      <c r="F67" s="202">
        <v>0</v>
      </c>
      <c r="G67" s="216">
        <f t="shared" ref="G67:G68" si="11">C67+D67+E67+F67</f>
        <v>1689118.51</v>
      </c>
    </row>
    <row r="68" spans="2:12" ht="15.75" thickBot="1">
      <c r="B68" s="211" t="s">
        <v>9</v>
      </c>
      <c r="C68" s="212">
        <v>121097.57</v>
      </c>
      <c r="D68" s="213">
        <v>1438.2</v>
      </c>
      <c r="E68" s="212">
        <v>214454.62</v>
      </c>
      <c r="F68" s="215">
        <v>0</v>
      </c>
      <c r="G68" s="229">
        <f t="shared" si="11"/>
        <v>336990.39</v>
      </c>
      <c r="I68" s="193"/>
    </row>
    <row r="69" spans="2:12" ht="15.75" thickBot="1">
      <c r="B69" s="205" t="s">
        <v>3</v>
      </c>
      <c r="C69" s="198">
        <f>SUM(C65:C68)</f>
        <v>474020.71</v>
      </c>
      <c r="D69" s="199">
        <f>SUM(D65:D68)</f>
        <v>1696652.25</v>
      </c>
      <c r="E69" s="198">
        <f>SUM(E65:E68)</f>
        <v>214454.62</v>
      </c>
      <c r="F69" s="203">
        <v>0</v>
      </c>
      <c r="G69" s="192">
        <f>SUM(G65:G68)</f>
        <v>2385127.58</v>
      </c>
      <c r="J69" s="1"/>
      <c r="L69" s="1"/>
    </row>
    <row r="70" spans="2:12" ht="15.75" thickBot="1"/>
    <row r="71" spans="2:12" ht="15.75" thickBot="1">
      <c r="B71" s="230" t="s">
        <v>26</v>
      </c>
      <c r="C71" s="231" t="s">
        <v>14</v>
      </c>
      <c r="D71" s="232" t="s">
        <v>21</v>
      </c>
      <c r="E71" s="231" t="s">
        <v>16</v>
      </c>
      <c r="F71" s="233" t="s">
        <v>22</v>
      </c>
      <c r="G71" s="234" t="s">
        <v>2</v>
      </c>
    </row>
    <row r="72" spans="2:12">
      <c r="B72" s="235" t="s">
        <v>7</v>
      </c>
      <c r="C72" s="236">
        <v>0</v>
      </c>
      <c r="D72" s="237">
        <v>0</v>
      </c>
      <c r="E72" s="236">
        <v>0</v>
      </c>
      <c r="F72" s="238">
        <v>0</v>
      </c>
      <c r="G72" s="239">
        <f>C72+D72+E72+F72</f>
        <v>0</v>
      </c>
    </row>
    <row r="73" spans="2:12">
      <c r="B73" s="240" t="s">
        <v>8</v>
      </c>
      <c r="C73" s="241">
        <v>27872.539999999997</v>
      </c>
      <c r="D73" s="242">
        <v>100010.18</v>
      </c>
      <c r="E73" s="241">
        <v>0</v>
      </c>
      <c r="F73" s="243">
        <v>0</v>
      </c>
      <c r="G73" s="244">
        <f t="shared" ref="G73:G74" si="12">C73+D73+E73+F73</f>
        <v>127882.71999999999</v>
      </c>
    </row>
    <row r="74" spans="2:12">
      <c r="B74" s="245" t="s">
        <v>31</v>
      </c>
      <c r="C74" s="241">
        <v>0</v>
      </c>
      <c r="D74" s="246">
        <v>0</v>
      </c>
      <c r="E74" s="241">
        <v>0</v>
      </c>
      <c r="F74" s="247">
        <v>0</v>
      </c>
      <c r="G74" s="244">
        <f t="shared" si="12"/>
        <v>0</v>
      </c>
    </row>
    <row r="75" spans="2:12" ht="15.75" thickBot="1">
      <c r="B75" s="248" t="s">
        <v>9</v>
      </c>
      <c r="C75" s="249">
        <v>4704.51</v>
      </c>
      <c r="D75" s="250">
        <v>147826.54</v>
      </c>
      <c r="E75" s="249">
        <v>69310.509999999995</v>
      </c>
      <c r="F75" s="251">
        <v>0</v>
      </c>
      <c r="G75" s="252">
        <f>C75+D75+E75+F75</f>
        <v>221841.56</v>
      </c>
    </row>
    <row r="76" spans="2:12" ht="15.75" thickBot="1">
      <c r="B76" s="253" t="s">
        <v>3</v>
      </c>
      <c r="C76" s="254">
        <f>SUM(C72:C75)</f>
        <v>32577.049999999996</v>
      </c>
      <c r="D76" s="255">
        <f>SUM(D72:D75)</f>
        <v>247836.72</v>
      </c>
      <c r="E76" s="254">
        <f>SUM(E72:E75)</f>
        <v>69310.509999999995</v>
      </c>
      <c r="F76" s="256">
        <v>0</v>
      </c>
      <c r="G76" s="257">
        <f>SUM(G72:G75)</f>
        <v>349724.27999999997</v>
      </c>
    </row>
    <row r="77" spans="2:12" ht="15.75" thickBot="1"/>
    <row r="78" spans="2:12" ht="17.25" customHeight="1" thickBot="1">
      <c r="B78" s="258" t="s">
        <v>27</v>
      </c>
      <c r="C78" s="259" t="s">
        <v>14</v>
      </c>
      <c r="D78" s="260" t="s">
        <v>21</v>
      </c>
      <c r="E78" s="259" t="s">
        <v>16</v>
      </c>
      <c r="F78" s="261" t="s">
        <v>22</v>
      </c>
      <c r="G78" s="262" t="s">
        <v>2</v>
      </c>
    </row>
    <row r="79" spans="2:12">
      <c r="B79" s="263" t="s">
        <v>7</v>
      </c>
      <c r="C79" s="264">
        <v>0</v>
      </c>
      <c r="D79" s="265">
        <v>0</v>
      </c>
      <c r="E79" s="264">
        <v>0</v>
      </c>
      <c r="F79" s="266">
        <v>0</v>
      </c>
      <c r="G79" s="267">
        <f>C79+D79+E79+F79</f>
        <v>0</v>
      </c>
    </row>
    <row r="80" spans="2:12">
      <c r="B80" s="268" t="s">
        <v>8</v>
      </c>
      <c r="C80" s="269">
        <v>205549.84999999989</v>
      </c>
      <c r="D80" s="270">
        <v>0</v>
      </c>
      <c r="E80" s="269">
        <v>0</v>
      </c>
      <c r="F80" s="271">
        <v>0</v>
      </c>
      <c r="G80" s="272">
        <f t="shared" ref="G80:G82" si="13">C80+D80+E80+F80</f>
        <v>205549.84999999989</v>
      </c>
    </row>
    <row r="81" spans="2:7">
      <c r="B81" s="273" t="s">
        <v>31</v>
      </c>
      <c r="C81" s="269">
        <v>0</v>
      </c>
      <c r="D81" s="274">
        <v>0</v>
      </c>
      <c r="E81" s="269">
        <v>0</v>
      </c>
      <c r="F81" s="275">
        <v>0</v>
      </c>
      <c r="G81" s="272">
        <f t="shared" si="13"/>
        <v>0</v>
      </c>
    </row>
    <row r="82" spans="2:7" ht="15.75" thickBot="1">
      <c r="B82" s="276" t="s">
        <v>9</v>
      </c>
      <c r="C82" s="277">
        <v>42460.560000000005</v>
      </c>
      <c r="D82" s="278">
        <v>33950.31</v>
      </c>
      <c r="E82" s="277">
        <v>110216.93</v>
      </c>
      <c r="F82" s="279">
        <v>0</v>
      </c>
      <c r="G82" s="280">
        <f t="shared" si="13"/>
        <v>186627.8</v>
      </c>
    </row>
    <row r="83" spans="2:7" ht="15.75" thickBot="1">
      <c r="B83" s="281" t="s">
        <v>3</v>
      </c>
      <c r="C83" s="282">
        <f>SUM(C79:C82)</f>
        <v>248010.40999999989</v>
      </c>
      <c r="D83" s="283">
        <f>SUM(D79:D82)</f>
        <v>33950.31</v>
      </c>
      <c r="E83" s="282">
        <f>SUM(E79:E82)</f>
        <v>110216.93</v>
      </c>
      <c r="F83" s="284">
        <v>0</v>
      </c>
      <c r="G83" s="285">
        <f>SUM(G79:G82)</f>
        <v>392177.64999999991</v>
      </c>
    </row>
  </sheetData>
  <mergeCells count="5">
    <mergeCell ref="I38:O38"/>
    <mergeCell ref="I39:I40"/>
    <mergeCell ref="J39:K39"/>
    <mergeCell ref="L39:M39"/>
    <mergeCell ref="N39:O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Savings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C4C</dc:creator>
  <cp:lastModifiedBy>Shitta-Bey, Babajide O SPDC-FUP/OG</cp:lastModifiedBy>
  <cp:lastPrinted>2017-06-09T11:18:18Z</cp:lastPrinted>
  <dcterms:created xsi:type="dcterms:W3CDTF">2013-08-20T10:31:16Z</dcterms:created>
  <dcterms:modified xsi:type="dcterms:W3CDTF">2018-02-21T15:23:32Z</dcterms:modified>
</cp:coreProperties>
</file>