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arinwa.Solanke\Desktop\Desktop\10-7-2020\Wave actions\Bola\2021\"/>
    </mc:Choice>
  </mc:AlternateContent>
  <xr:revisionPtr revIDLastSave="0" documentId="13_ncr:1_{8C985855-C36C-4B51-8A49-C7C501E0CEE4}" xr6:coauthVersionLast="36" xr6:coauthVersionMax="45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6120" yWindow="3280" windowWidth="12760" windowHeight="54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8" i="5" l="1"/>
  <c r="E25" i="5"/>
  <c r="F28" i="5" s="1"/>
  <c r="E27" i="5"/>
  <c r="E26" i="5"/>
  <c r="E19" i="5"/>
  <c r="E21" i="5"/>
  <c r="E19" i="4"/>
  <c r="G19" i="4" s="1"/>
  <c r="F23" i="4"/>
  <c r="E23" i="4"/>
  <c r="G23" i="4" s="1"/>
  <c r="E38" i="4"/>
  <c r="E33" i="4"/>
  <c r="E28" i="4"/>
  <c r="F38" i="4"/>
  <c r="F33" i="4"/>
  <c r="F28" i="4"/>
  <c r="G28" i="4" s="1"/>
  <c r="F19" i="4"/>
  <c r="G38" i="4"/>
  <c r="G33" i="4"/>
  <c r="D21" i="3"/>
  <c r="D22" i="3"/>
  <c r="D12" i="3"/>
  <c r="D13" i="3"/>
  <c r="D4" i="3"/>
  <c r="D5" i="3"/>
  <c r="N22" i="2"/>
  <c r="N23" i="2"/>
  <c r="N13" i="2"/>
  <c r="N14" i="2"/>
  <c r="N5" i="2"/>
  <c r="N6" i="2"/>
  <c r="I22" i="2"/>
  <c r="I23" i="2" s="1"/>
  <c r="I13" i="2"/>
  <c r="I14" i="2" s="1"/>
  <c r="I5" i="2"/>
  <c r="I6" i="2" s="1"/>
  <c r="D15" i="2"/>
  <c r="D14" i="2"/>
  <c r="D22" i="2"/>
  <c r="D24" i="2" s="1"/>
  <c r="I5" i="1"/>
  <c r="I9" i="1" s="1"/>
  <c r="I17" i="1"/>
  <c r="I28" i="1"/>
  <c r="I33" i="1" s="1"/>
  <c r="I30" i="1"/>
  <c r="D4" i="1"/>
  <c r="D7" i="1" s="1"/>
  <c r="I29" i="1"/>
  <c r="I32" i="1"/>
  <c r="I31" i="1"/>
  <c r="D6" i="1"/>
  <c r="D13" i="2"/>
  <c r="I21" i="1"/>
  <c r="D15" i="1"/>
  <c r="D17" i="1" s="1"/>
  <c r="D5" i="2"/>
  <c r="D7" i="2" s="1"/>
  <c r="I19" i="1"/>
  <c r="I22" i="1"/>
  <c r="I18" i="1"/>
  <c r="I20" i="1"/>
  <c r="I10" i="1"/>
  <c r="D18" i="1"/>
  <c r="D20" i="1" l="1"/>
  <c r="I6" i="1"/>
  <c r="D5" i="1"/>
  <c r="I7" i="1"/>
  <c r="D16" i="1"/>
  <c r="I8" i="1"/>
  <c r="D19" i="1"/>
  <c r="D9" i="1"/>
  <c r="D6" i="2"/>
  <c r="D23" i="2"/>
  <c r="F21" i="5"/>
  <c r="D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<sst xmlns="http://schemas.openxmlformats.org/spreadsheetml/2006/main" count="302" uniqueCount="132">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</sst>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2"/>
  <sheetViews>
    <sheetView tabSelected="1" topLeftCell="D15" zoomScaleNormal="100" workbookViewId="0">
      <selection activeCell="F19" sqref="F19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</cols>
  <sheetData>
    <row r="1" spans="2:22" ht="21.5" customHeight="1" thickBot="1" x14ac:dyDescent="0.4"/>
    <row r="2" spans="2:22" ht="30.5" customHeight="1" thickBot="1" x14ac:dyDescent="0.4">
      <c r="C2" s="147" t="s">
        <v>122</v>
      </c>
      <c r="D2" s="148"/>
      <c r="E2" s="148"/>
      <c r="F2" s="149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9.5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" thickBot="1" x14ac:dyDescent="0.4">
      <c r="C16" s="124" t="s">
        <v>121</v>
      </c>
      <c r="D16" s="125" t="s">
        <v>119</v>
      </c>
      <c r="E16" s="126"/>
      <c r="F16" s="127"/>
    </row>
    <row r="17" spans="3:10" x14ac:dyDescent="0.35">
      <c r="C17" s="128" t="s">
        <v>118</v>
      </c>
      <c r="D17" s="115" t="s">
        <v>109</v>
      </c>
      <c r="E17" s="115"/>
      <c r="F17" s="116"/>
    </row>
    <row r="18" spans="3:10" ht="9" customHeight="1" x14ac:dyDescent="0.35">
      <c r="C18" s="85"/>
      <c r="D18" s="144"/>
      <c r="E18" s="145"/>
      <c r="F18" s="146"/>
    </row>
    <row r="19" spans="3:10" ht="15" thickBot="1" x14ac:dyDescent="0.4">
      <c r="C19" s="85" t="s">
        <v>114</v>
      </c>
      <c r="D19" s="137" t="s">
        <v>111</v>
      </c>
      <c r="E19" s="131">
        <f>IF(D19=$K$4,(VLOOKUP(D21,$C$5:$F$14,2,FALSE)),(VLOOKUP(D21,$C$5:$F$14,4,FALSE)))</f>
        <v>0.87</v>
      </c>
      <c r="F19" s="135">
        <v>214.62</v>
      </c>
    </row>
    <row r="20" spans="3:10" x14ac:dyDescent="0.35">
      <c r="C20" s="86" t="s">
        <v>115</v>
      </c>
      <c r="D20" s="132" t="s">
        <v>112</v>
      </c>
      <c r="E20" s="133"/>
      <c r="F20" s="136">
        <v>0</v>
      </c>
      <c r="H20" s="140" t="s">
        <v>57</v>
      </c>
      <c r="I20" s="141"/>
      <c r="J20" s="122" t="s">
        <v>68</v>
      </c>
    </row>
    <row r="21" spans="3:10" ht="15" thickBot="1" x14ac:dyDescent="0.4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56.015819999999998</v>
      </c>
      <c r="H21" s="142"/>
      <c r="I21" s="143"/>
      <c r="J21" s="123" t="s">
        <v>59</v>
      </c>
    </row>
    <row r="22" spans="3:10" ht="27" thickBot="1" x14ac:dyDescent="0.4">
      <c r="C22" s="86" t="s">
        <v>127</v>
      </c>
    </row>
    <row r="23" spans="3:10" ht="13.5" customHeight="1" thickBot="1" x14ac:dyDescent="0.4">
      <c r="C23" s="85" t="s">
        <v>123</v>
      </c>
      <c r="D23" s="126" t="s">
        <v>120</v>
      </c>
      <c r="E23" s="126"/>
      <c r="F23" s="127"/>
    </row>
    <row r="24" spans="3:10" x14ac:dyDescent="0.35">
      <c r="C24" s="85" t="s">
        <v>125</v>
      </c>
      <c r="D24" s="115" t="s">
        <v>108</v>
      </c>
      <c r="E24" s="115"/>
      <c r="F24" s="116"/>
    </row>
    <row r="25" spans="3:10" x14ac:dyDescent="0.35">
      <c r="C25" s="85" t="s">
        <v>126</v>
      </c>
      <c r="D25" s="137" t="s">
        <v>67</v>
      </c>
      <c r="E25" s="100">
        <f>IF(D25=$K$7,(VLOOKUP(D28,$O$4:$S$14,3,FALSE)),IF(D25=$K$8,(VLOOKUP(D28,$O$4:S$14,4,FALSE)),(VLOOKUP(D28,$O$4:S$14,5,FALSE))))</f>
        <v>15.65</v>
      </c>
      <c r="F25" s="136">
        <v>0</v>
      </c>
    </row>
    <row r="26" spans="3:10" x14ac:dyDescent="0.35">
      <c r="C26" s="85" t="s">
        <v>128</v>
      </c>
      <c r="D26" s="139" t="s">
        <v>124</v>
      </c>
      <c r="E26" s="117">
        <f>(VLOOKUP(D28,$C$5:$F$14,3,FALSE))</f>
        <v>0.2767</v>
      </c>
      <c r="F26" s="136">
        <v>0</v>
      </c>
    </row>
    <row r="27" spans="3:10" x14ac:dyDescent="0.35">
      <c r="C27" s="85" t="s">
        <v>129</v>
      </c>
      <c r="D27" s="132" t="s">
        <v>112</v>
      </c>
      <c r="E27" s="117">
        <f>(VLOOKUP(D28,$C$5:$F$14,4,FALSE))</f>
        <v>0.87</v>
      </c>
      <c r="F27" s="136">
        <v>0</v>
      </c>
    </row>
    <row r="28" spans="3:10" ht="27" thickBot="1" x14ac:dyDescent="0.4">
      <c r="C28" s="86" t="s">
        <v>131</v>
      </c>
      <c r="D28" s="138" t="s">
        <v>103</v>
      </c>
      <c r="E28" s="118">
        <f>VLOOKUP(D28,$O$4:$S$14,2,FALSE)</f>
        <v>0.2767</v>
      </c>
      <c r="F28" s="123">
        <f>(((F26/366)*F25*E28*E25)*1000)-(F27*E27*E26)</f>
        <v>0</v>
      </c>
    </row>
    <row r="29" spans="3:10" ht="13.5" customHeight="1" x14ac:dyDescent="0.35">
      <c r="C29" s="85" t="s">
        <v>130</v>
      </c>
    </row>
    <row r="30" spans="3:10" ht="8.5" customHeight="1" thickBot="1" x14ac:dyDescent="0.4">
      <c r="C30" s="87"/>
      <c r="D30" s="96"/>
      <c r="E30" s="89"/>
      <c r="F30" s="89"/>
      <c r="G30" s="109"/>
      <c r="H30" s="90"/>
    </row>
    <row r="31" spans="3:10" ht="7.5" customHeight="1" x14ac:dyDescent="0.35">
      <c r="D31" s="89"/>
      <c r="E31" s="89"/>
      <c r="F31" s="89"/>
      <c r="G31" s="105"/>
      <c r="H31" s="90"/>
    </row>
    <row r="32" spans="3:10" x14ac:dyDescent="0.35">
      <c r="D32" s="119"/>
      <c r="E32" s="89"/>
      <c r="F32" s="89"/>
      <c r="G32" s="105"/>
      <c r="H32" s="90"/>
    </row>
    <row r="33" spans="3:8" ht="15" thickBot="1" x14ac:dyDescent="0.4">
      <c r="C33" s="90"/>
      <c r="D33" s="107"/>
      <c r="E33" s="89"/>
      <c r="F33" s="89"/>
      <c r="G33" s="110"/>
      <c r="H33" s="90"/>
    </row>
    <row r="34" spans="3:8" ht="26.5" x14ac:dyDescent="0.35">
      <c r="C34" s="129" t="s">
        <v>117</v>
      </c>
      <c r="D34" s="90"/>
      <c r="E34" s="90"/>
      <c r="F34" s="90"/>
      <c r="G34" s="90"/>
      <c r="H34" s="90"/>
    </row>
    <row r="35" spans="3:8" ht="15" thickBot="1" x14ac:dyDescent="0.4">
      <c r="C35" s="130" t="s">
        <v>116</v>
      </c>
      <c r="D35" s="96"/>
      <c r="E35" s="89"/>
      <c r="F35" s="89"/>
      <c r="G35" s="109"/>
      <c r="H35" s="90"/>
    </row>
    <row r="36" spans="3:8" x14ac:dyDescent="0.35">
      <c r="C36" s="90"/>
      <c r="D36" s="89"/>
      <c r="E36" s="89"/>
      <c r="F36" s="89"/>
      <c r="G36" s="105"/>
      <c r="H36" s="90"/>
    </row>
    <row r="37" spans="3:8" x14ac:dyDescent="0.35">
      <c r="C37" s="90"/>
      <c r="D37" s="119"/>
      <c r="E37" s="89"/>
      <c r="F37" s="89"/>
      <c r="G37" s="105"/>
      <c r="H37" s="90"/>
    </row>
    <row r="38" spans="3:8" x14ac:dyDescent="0.35">
      <c r="C38" s="90"/>
      <c r="D38" s="107"/>
      <c r="E38" s="89"/>
      <c r="F38" s="89"/>
      <c r="G38" s="110"/>
      <c r="H38" s="90"/>
    </row>
    <row r="39" spans="3:8" x14ac:dyDescent="0.35">
      <c r="C39" s="90"/>
      <c r="D39" s="90"/>
      <c r="E39" s="90"/>
      <c r="F39" s="90"/>
      <c r="G39" s="90"/>
      <c r="H39" s="90"/>
    </row>
    <row r="40" spans="3:8" x14ac:dyDescent="0.35">
      <c r="C40" s="90"/>
      <c r="D40" s="90"/>
      <c r="E40" s="90"/>
      <c r="F40" s="90"/>
      <c r="G40" s="9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</row>
  </sheetData>
  <sheetProtection sheet="1" selectLockedCells="1"/>
  <mergeCells count="3">
    <mergeCell ref="H20:I21"/>
    <mergeCell ref="D18:F18"/>
    <mergeCell ref="C2:F2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 D38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Solanke, Bolarinwa SPDC-PTC/U/GL</cp:lastModifiedBy>
  <dcterms:created xsi:type="dcterms:W3CDTF">2019-03-08T09:08:42Z</dcterms:created>
  <dcterms:modified xsi:type="dcterms:W3CDTF">2021-02-17T07:18:10Z</dcterms:modified>
</cp:coreProperties>
</file>