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8_{54553B91-42E6-4B9A-850A-5D8BD65D664C}" xr6:coauthVersionLast="47" xr6:coauthVersionMax="47" xr10:uidLastSave="{00000000-0000-0000-0000-000000000000}"/>
  <bookViews>
    <workbookView xWindow="28680" yWindow="-120" windowWidth="38640" windowHeight="21120" activeTab="2" xr2:uid="{00000000-000D-0000-FFFF-FFFF00000000}"/>
  </bookViews>
  <sheets>
    <sheet name="Jan24 (2)" sheetId="2" r:id="rId1"/>
    <sheet name="Feb24" sheetId="1" r:id="rId2"/>
    <sheet name="Mar24" sheetId="4" r:id="rId3"/>
    <sheet name="GN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" l="1"/>
  <c r="E36" i="4"/>
  <c r="F36" i="4"/>
  <c r="G3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P5" i="3"/>
  <c r="Q5" i="3"/>
  <c r="R5" i="3"/>
  <c r="S5" i="3"/>
  <c r="T5" i="3"/>
  <c r="U5" i="3"/>
  <c r="V5" i="3"/>
  <c r="W5" i="3"/>
  <c r="X5" i="3"/>
  <c r="Y5" i="3"/>
  <c r="Z5" i="3"/>
  <c r="AA5" i="3"/>
  <c r="P6" i="3"/>
  <c r="AA6" i="3" s="1"/>
  <c r="Q6" i="3"/>
  <c r="R6" i="3"/>
  <c r="S6" i="3"/>
  <c r="T6" i="3"/>
  <c r="U6" i="3"/>
  <c r="V6" i="3"/>
  <c r="W6" i="3"/>
  <c r="X6" i="3"/>
  <c r="Y6" i="3"/>
  <c r="Z6" i="3"/>
  <c r="P7" i="3"/>
  <c r="AA7" i="3" s="1"/>
  <c r="Q7" i="3"/>
  <c r="R7" i="3"/>
  <c r="S7" i="3"/>
  <c r="T7" i="3"/>
  <c r="U7" i="3"/>
  <c r="V7" i="3"/>
  <c r="W7" i="3"/>
  <c r="X7" i="3"/>
  <c r="Y7" i="3"/>
  <c r="Z7" i="3"/>
  <c r="P8" i="3"/>
  <c r="Q8" i="3"/>
  <c r="R8" i="3"/>
  <c r="S8" i="3"/>
  <c r="T8" i="3"/>
  <c r="U8" i="3"/>
  <c r="V8" i="3"/>
  <c r="W8" i="3"/>
  <c r="X8" i="3"/>
  <c r="Y8" i="3"/>
  <c r="Z8" i="3"/>
  <c r="AA8" i="3"/>
  <c r="P9" i="3"/>
  <c r="Q9" i="3"/>
  <c r="R9" i="3"/>
  <c r="S9" i="3"/>
  <c r="T9" i="3"/>
  <c r="U9" i="3"/>
  <c r="V9" i="3"/>
  <c r="W9" i="3"/>
  <c r="X9" i="3"/>
  <c r="Y9" i="3"/>
  <c r="Z9" i="3"/>
  <c r="AA9" i="3"/>
  <c r="P10" i="3"/>
  <c r="AA10" i="3" s="1"/>
  <c r="Q10" i="3"/>
  <c r="R10" i="3"/>
  <c r="S10" i="3"/>
  <c r="T10" i="3"/>
  <c r="U10" i="3"/>
  <c r="V10" i="3"/>
  <c r="W10" i="3"/>
  <c r="X10" i="3"/>
  <c r="Y10" i="3"/>
  <c r="Z10" i="3"/>
  <c r="P11" i="3"/>
  <c r="AA11" i="3" s="1"/>
  <c r="Q11" i="3"/>
  <c r="R11" i="3"/>
  <c r="S11" i="3"/>
  <c r="T11" i="3"/>
  <c r="U11" i="3"/>
  <c r="V11" i="3"/>
  <c r="W11" i="3"/>
  <c r="X11" i="3"/>
  <c r="Y11" i="3"/>
  <c r="Z11" i="3"/>
  <c r="P12" i="3"/>
  <c r="Q12" i="3"/>
  <c r="R12" i="3"/>
  <c r="S12" i="3"/>
  <c r="T12" i="3"/>
  <c r="U12" i="3"/>
  <c r="V12" i="3"/>
  <c r="W12" i="3"/>
  <c r="X12" i="3"/>
  <c r="Y12" i="3"/>
  <c r="Z12" i="3"/>
  <c r="AA12" i="3"/>
  <c r="P13" i="3"/>
  <c r="Q13" i="3"/>
  <c r="R13" i="3"/>
  <c r="S13" i="3"/>
  <c r="T13" i="3"/>
  <c r="U13" i="3"/>
  <c r="V13" i="3"/>
  <c r="W13" i="3"/>
  <c r="X13" i="3"/>
  <c r="Y13" i="3"/>
  <c r="Z13" i="3"/>
  <c r="AA13" i="3"/>
  <c r="P14" i="3"/>
  <c r="AA14" i="3" s="1"/>
  <c r="Q14" i="3"/>
  <c r="R14" i="3"/>
  <c r="S14" i="3"/>
  <c r="T14" i="3"/>
  <c r="U14" i="3"/>
  <c r="V14" i="3"/>
  <c r="W14" i="3"/>
  <c r="X14" i="3"/>
  <c r="Y14" i="3"/>
  <c r="Z14" i="3"/>
  <c r="P15" i="3"/>
  <c r="AA15" i="3" s="1"/>
  <c r="Q15" i="3"/>
  <c r="R15" i="3"/>
  <c r="S15" i="3"/>
  <c r="T15" i="3"/>
  <c r="U15" i="3"/>
  <c r="V15" i="3"/>
  <c r="W15" i="3"/>
  <c r="X15" i="3"/>
  <c r="Y15" i="3"/>
  <c r="Z15" i="3"/>
  <c r="P16" i="3"/>
  <c r="Q16" i="3"/>
  <c r="R16" i="3"/>
  <c r="S16" i="3"/>
  <c r="T16" i="3"/>
  <c r="U16" i="3"/>
  <c r="V16" i="3"/>
  <c r="W16" i="3"/>
  <c r="X16" i="3"/>
  <c r="Y16" i="3"/>
  <c r="Z16" i="3"/>
  <c r="AA16" i="3"/>
  <c r="P17" i="3"/>
  <c r="Q17" i="3"/>
  <c r="R17" i="3"/>
  <c r="S17" i="3"/>
  <c r="T17" i="3"/>
  <c r="U17" i="3"/>
  <c r="V17" i="3"/>
  <c r="W17" i="3"/>
  <c r="X17" i="3"/>
  <c r="Y17" i="3"/>
  <c r="Z17" i="3"/>
  <c r="AA17" i="3"/>
  <c r="F34" i="4"/>
  <c r="F35" i="4"/>
  <c r="H35" i="4"/>
  <c r="P34" i="3"/>
  <c r="Q34" i="3"/>
  <c r="R34" i="3"/>
  <c r="S34" i="3"/>
  <c r="T34" i="3"/>
  <c r="U34" i="3"/>
  <c r="V34" i="3"/>
  <c r="W34" i="3"/>
  <c r="X34" i="3"/>
  <c r="Y34" i="3"/>
  <c r="Z34" i="3"/>
  <c r="P35" i="3"/>
  <c r="AA35" i="3" s="1"/>
  <c r="Q35" i="3"/>
  <c r="R35" i="3"/>
  <c r="S35" i="3"/>
  <c r="T35" i="3"/>
  <c r="U35" i="3"/>
  <c r="V35" i="3"/>
  <c r="W35" i="3"/>
  <c r="X35" i="3"/>
  <c r="Y35" i="3"/>
  <c r="Z35" i="3"/>
  <c r="C36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H36" i="2"/>
  <c r="G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36" i="2" s="1"/>
  <c r="F5" i="2"/>
  <c r="F36" i="2" s="1"/>
  <c r="E5" i="2"/>
  <c r="C37" i="4" l="1"/>
  <c r="F37" i="4" s="1"/>
  <c r="AA34" i="3"/>
  <c r="H34" i="4" s="1"/>
  <c r="AA25" i="3"/>
  <c r="H25" i="4" s="1"/>
  <c r="H13" i="4"/>
  <c r="H12" i="4"/>
  <c r="H5" i="4"/>
  <c r="H9" i="4"/>
  <c r="H8" i="4"/>
  <c r="AA28" i="3"/>
  <c r="H28" i="4" s="1"/>
  <c r="AA24" i="3"/>
  <c r="H24" i="4" s="1"/>
  <c r="AA22" i="3"/>
  <c r="H22" i="4" s="1"/>
  <c r="H6" i="4"/>
  <c r="AA18" i="3"/>
  <c r="H18" i="4" s="1"/>
  <c r="AA33" i="3"/>
  <c r="H33" i="4" s="1"/>
  <c r="AA29" i="3"/>
  <c r="H29" i="4" s="1"/>
  <c r="AA26" i="3"/>
  <c r="H26" i="4" s="1"/>
  <c r="H17" i="4"/>
  <c r="H10" i="4"/>
  <c r="AA20" i="3"/>
  <c r="H20" i="4" s="1"/>
  <c r="H14" i="4"/>
  <c r="H16" i="4"/>
  <c r="H7" i="4"/>
  <c r="AA30" i="3"/>
  <c r="H30" i="4" s="1"/>
  <c r="AA21" i="3"/>
  <c r="H21" i="4" s="1"/>
  <c r="AA27" i="3"/>
  <c r="H27" i="4" s="1"/>
  <c r="AA32" i="3"/>
  <c r="H32" i="4" s="1"/>
  <c r="H11" i="4"/>
  <c r="AA23" i="3"/>
  <c r="H23" i="4" s="1"/>
  <c r="H15" i="4"/>
  <c r="AA31" i="3"/>
  <c r="H31" i="4" s="1"/>
  <c r="AA19" i="3"/>
  <c r="H19" i="4" s="1"/>
  <c r="E37" i="4" l="1"/>
  <c r="G37" i="4"/>
  <c r="H36" i="4"/>
  <c r="H37" i="4"/>
</calcChain>
</file>

<file path=xl/sharedStrings.xml><?xml version="1.0" encoding="utf-8"?>
<sst xmlns="http://schemas.openxmlformats.org/spreadsheetml/2006/main" count="52" uniqueCount="23">
  <si>
    <t>Date</t>
  </si>
  <si>
    <t>Oil+Cond</t>
  </si>
  <si>
    <t>Gas Prod</t>
  </si>
  <si>
    <t>Gas-BB (MMscpd)</t>
  </si>
  <si>
    <t>Loop line (MMscfpd)</t>
  </si>
  <si>
    <t>AG 2 MMscfpd</t>
  </si>
  <si>
    <t>GNC ( MMscfpd</t>
  </si>
  <si>
    <t>Mthly Avg</t>
  </si>
  <si>
    <t>Total</t>
  </si>
  <si>
    <t>ZARA011T</t>
  </si>
  <si>
    <t>ZARA010T</t>
  </si>
  <si>
    <t>ZARA009T</t>
  </si>
  <si>
    <t>ZARA008T</t>
  </si>
  <si>
    <t>ZARA007T</t>
  </si>
  <si>
    <t>KOMA011T</t>
  </si>
  <si>
    <t>KOMA008T</t>
  </si>
  <si>
    <t>KOMA007T</t>
  </si>
  <si>
    <t>KOMA006T</t>
  </si>
  <si>
    <t>KOMA005T</t>
  </si>
  <si>
    <t>KOMA004T</t>
  </si>
  <si>
    <t>KOMA003T</t>
  </si>
  <si>
    <t>GNC</t>
  </si>
  <si>
    <t>Clndensate (bbpd)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</si>
</sst>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10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u/>
      <sz val="16"/>
      <color rgb="FF333333"/>
      <name val="Arial"/>
    </font>
    <font>
      <b/>
      <sz val="9"/>
      <color rgb="FF333333"/>
      <name val="Arial"/>
      <family val="2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u/>
      <sz val="16"/>
      <color rgb="FF333333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CFDFD"/>
        <bgColor rgb="FFFFFFFF"/>
      </patternFill>
    </fill>
  </fills>
  <borders count="7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A5A5B1"/>
      </left>
      <right style="thin">
        <color rgb="FFA5A5B1"/>
      </right>
      <top style="thin">
        <color rgb="FFA5A5B1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877A6"/>
      </left>
      <right/>
      <top style="thin">
        <color rgb="FF3877A6"/>
      </top>
      <bottom style="thin">
        <color rgb="FFA5A5B1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4" fontId="1" fillId="4" borderId="2" xfId="0" applyNumberFormat="1" applyFont="1" applyFill="1" applyBorder="1" applyAlignment="1">
      <alignment horizontal="left"/>
    </xf>
    <xf numFmtId="1" fontId="1" fillId="4" borderId="2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165" fontId="4" fillId="5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left"/>
    </xf>
    <xf numFmtId="1" fontId="1" fillId="4" borderId="3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5" fillId="0" borderId="0" xfId="1"/>
    <xf numFmtId="0" fontId="6" fillId="2" borderId="0" xfId="1" applyFont="1" applyFill="1" applyAlignment="1">
      <alignment horizontal="left"/>
    </xf>
    <xf numFmtId="1" fontId="6" fillId="2" borderId="5" xfId="1" applyNumberFormat="1" applyFont="1" applyFill="1" applyBorder="1" applyAlignment="1">
      <alignment horizontal="left"/>
    </xf>
    <xf numFmtId="0" fontId="4" fillId="5" borderId="5" xfId="1" applyFont="1" applyFill="1" applyBorder="1" applyAlignment="1">
      <alignment horizontal="left"/>
    </xf>
    <xf numFmtId="49" fontId="7" fillId="3" borderId="6" xfId="1" applyNumberFormat="1" applyFont="1" applyFill="1" applyBorder="1" applyAlignment="1">
      <alignment horizontal="left"/>
    </xf>
    <xf numFmtId="49" fontId="7" fillId="3" borderId="1" xfId="1" applyNumberFormat="1" applyFont="1" applyFill="1" applyBorder="1" applyAlignment="1">
      <alignment horizontal="left"/>
    </xf>
    <xf numFmtId="0" fontId="5" fillId="0" borderId="0" xfId="0" applyFont="1"/>
    <xf numFmtId="1" fontId="0" fillId="0" borderId="0" xfId="0" applyNumberFormat="1"/>
    <xf numFmtId="1" fontId="9" fillId="0" borderId="0" xfId="0" applyNumberFormat="1" applyFont="1"/>
    <xf numFmtId="164" fontId="2" fillId="3" borderId="4" xfId="0" applyNumberFormat="1" applyFont="1" applyFill="1" applyBorder="1" applyAlignment="1">
      <alignment horizontal="left"/>
    </xf>
    <xf numFmtId="0" fontId="1" fillId="6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3" fillId="2" borderId="0" xfId="0" applyNumberFormat="1" applyFont="1" applyFill="1" applyAlignment="1">
      <alignment horizontal="left" vertical="center"/>
    </xf>
    <xf numFmtId="49" fontId="8" fillId="2" borderId="0" xfId="1" applyNumberFormat="1" applyFont="1" applyFill="1" applyAlignment="1">
      <alignment horizontal="left" vertical="center"/>
    </xf>
  </cellXfs>
  <cellStyles count="2">
    <cellStyle name="Normal" xfId="0" builtinId="0"/>
    <cellStyle name="Normal 2" xfId="1" xr:uid="{5BE19FA0-B2E9-4C90-96C7-156A7026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06B8-E2E7-463D-B274-4DC083405054}">
  <dimension ref="B1:H48"/>
  <sheetViews>
    <sheetView topLeftCell="A26" zoomScale="175" zoomScaleNormal="175" workbookViewId="0">
      <selection activeCell="E5" sqref="E5"/>
    </sheetView>
  </sheetViews>
  <sheetFormatPr defaultRowHeight="12.5" x14ac:dyDescent="0.25"/>
  <cols>
    <col min="1" max="1" width="1" customWidth="1"/>
    <col min="2" max="2" width="12.81640625" customWidth="1"/>
    <col min="3" max="6" width="10.7265625" customWidth="1"/>
    <col min="8" max="8" width="9.453125" bestFit="1" customWidth="1"/>
  </cols>
  <sheetData>
    <row r="1" spans="2:8" s="1" customFormat="1" ht="8.5" customHeight="1" x14ac:dyDescent="0.25"/>
    <row r="2" spans="2:8" s="1" customFormat="1" ht="31.5" customHeight="1" x14ac:dyDescent="0.25">
      <c r="D2" s="30"/>
      <c r="E2" s="30"/>
    </row>
    <row r="3" spans="2:8" s="1" customFormat="1" ht="18.25" customHeight="1" x14ac:dyDescent="0.25"/>
    <row r="4" spans="2:8" s="1" customFormat="1" ht="24" customHeight="1" x14ac:dyDescent="0.25">
      <c r="B4" s="2" t="s">
        <v>0</v>
      </c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3" t="s">
        <v>6</v>
      </c>
    </row>
    <row r="5" spans="2:8" s="1" customFormat="1" ht="19.75" customHeight="1" x14ac:dyDescent="0.25">
      <c r="B5" s="4">
        <v>45292</v>
      </c>
      <c r="C5" s="5">
        <v>244.65680989646501</v>
      </c>
      <c r="D5" s="5">
        <v>28414.704790898199</v>
      </c>
      <c r="E5" s="6">
        <f>IF(D5&lt;15000,D5/1000,15000/1000)</f>
        <v>15</v>
      </c>
      <c r="F5" s="7">
        <f>IF(D5&gt;15000,IF(D5&lt;120000,(D5-15000)/1000,0),0)</f>
        <v>13.414704790898199</v>
      </c>
      <c r="G5" s="8">
        <v>0</v>
      </c>
      <c r="H5" s="9">
        <v>0</v>
      </c>
    </row>
    <row r="6" spans="2:8" s="1" customFormat="1" ht="19.75" customHeight="1" x14ac:dyDescent="0.25">
      <c r="B6" s="10">
        <v>45293</v>
      </c>
      <c r="C6" s="8">
        <v>242.803539732855</v>
      </c>
      <c r="D6" s="8">
        <v>28199.464002714001</v>
      </c>
      <c r="E6" s="6">
        <f t="shared" ref="E6:E35" si="0">IF(D6&lt;15000,D6/1000,15000/1000)</f>
        <v>15</v>
      </c>
      <c r="F6" s="7">
        <f t="shared" ref="F6:F35" si="1">IF(D6&gt;15000,IF(D6&lt;120000,(D6-15000)/1000,0),0)</f>
        <v>13.199464002714</v>
      </c>
      <c r="G6" s="8">
        <v>0</v>
      </c>
      <c r="H6" s="9">
        <v>0</v>
      </c>
    </row>
    <row r="7" spans="2:8" s="1" customFormat="1" ht="19.75" customHeight="1" x14ac:dyDescent="0.25">
      <c r="B7" s="4">
        <v>45294</v>
      </c>
      <c r="C7" s="5">
        <v>243.62758196977001</v>
      </c>
      <c r="D7" s="5">
        <v>28295.169153562099</v>
      </c>
      <c r="E7" s="6">
        <f t="shared" si="0"/>
        <v>15</v>
      </c>
      <c r="F7" s="7">
        <f t="shared" si="1"/>
        <v>13.295169153562099</v>
      </c>
      <c r="G7" s="8">
        <v>0</v>
      </c>
      <c r="H7" s="9">
        <v>0</v>
      </c>
    </row>
    <row r="8" spans="2:8" s="1" customFormat="1" ht="19.75" customHeight="1" x14ac:dyDescent="0.25">
      <c r="B8" s="10">
        <v>45295</v>
      </c>
      <c r="C8" s="8">
        <v>244.69994454007801</v>
      </c>
      <c r="D8" s="8">
        <v>28419.714494756601</v>
      </c>
      <c r="E8" s="6">
        <f t="shared" si="0"/>
        <v>15</v>
      </c>
      <c r="F8" s="7">
        <f t="shared" si="1"/>
        <v>13.419714494756601</v>
      </c>
      <c r="G8" s="8">
        <v>0</v>
      </c>
      <c r="H8" s="9">
        <v>0</v>
      </c>
    </row>
    <row r="9" spans="2:8" s="1" customFormat="1" ht="19.75" customHeight="1" x14ac:dyDescent="0.25">
      <c r="B9" s="4">
        <v>45296</v>
      </c>
      <c r="C9" s="5">
        <v>217.12694123688601</v>
      </c>
      <c r="D9" s="5">
        <v>25217.3562632803</v>
      </c>
      <c r="E9" s="6">
        <f t="shared" si="0"/>
        <v>15</v>
      </c>
      <c r="F9" s="7">
        <f t="shared" si="1"/>
        <v>10.217356263280301</v>
      </c>
      <c r="G9" s="8">
        <v>0</v>
      </c>
      <c r="H9" s="9">
        <v>0</v>
      </c>
    </row>
    <row r="10" spans="2:8" s="1" customFormat="1" ht="19.75" customHeight="1" x14ac:dyDescent="0.25">
      <c r="B10" s="10">
        <v>45297</v>
      </c>
      <c r="C10" s="8">
        <v>176.001858062797</v>
      </c>
      <c r="D10" s="8">
        <v>20441.044913568101</v>
      </c>
      <c r="E10" s="6">
        <f t="shared" si="0"/>
        <v>15</v>
      </c>
      <c r="F10" s="7">
        <f t="shared" si="1"/>
        <v>5.4410449135681009</v>
      </c>
      <c r="G10" s="8">
        <v>0</v>
      </c>
      <c r="H10" s="9">
        <v>0</v>
      </c>
    </row>
    <row r="11" spans="2:8" s="1" customFormat="1" ht="19.75" customHeight="1" x14ac:dyDescent="0.25">
      <c r="B11" s="4">
        <v>45298</v>
      </c>
      <c r="C11" s="5">
        <v>163.89808503601799</v>
      </c>
      <c r="D11" s="5">
        <v>19035.299708448001</v>
      </c>
      <c r="E11" s="6">
        <f t="shared" si="0"/>
        <v>15</v>
      </c>
      <c r="F11" s="7">
        <f t="shared" si="1"/>
        <v>4.0352997084480009</v>
      </c>
      <c r="G11" s="8">
        <v>0</v>
      </c>
      <c r="H11" s="9">
        <v>0</v>
      </c>
    </row>
    <row r="12" spans="2:8" s="1" customFormat="1" ht="19.75" customHeight="1" x14ac:dyDescent="0.25">
      <c r="B12" s="10">
        <v>45299</v>
      </c>
      <c r="C12" s="8">
        <v>163.67453534386499</v>
      </c>
      <c r="D12" s="8">
        <v>19009.336406991799</v>
      </c>
      <c r="E12" s="6">
        <f t="shared" si="0"/>
        <v>15</v>
      </c>
      <c r="F12" s="7">
        <f t="shared" si="1"/>
        <v>4.0093364069917987</v>
      </c>
      <c r="G12" s="8">
        <v>0</v>
      </c>
      <c r="H12" s="9">
        <v>0</v>
      </c>
    </row>
    <row r="13" spans="2:8" s="1" customFormat="1" ht="19.75" customHeight="1" x14ac:dyDescent="0.25">
      <c r="B13" s="4">
        <v>45300</v>
      </c>
      <c r="C13" s="5">
        <v>165.66338037580999</v>
      </c>
      <c r="D13" s="5">
        <v>19240.323006062899</v>
      </c>
      <c r="E13" s="6">
        <f t="shared" si="0"/>
        <v>15</v>
      </c>
      <c r="F13" s="7">
        <f t="shared" si="1"/>
        <v>4.2403230060628996</v>
      </c>
      <c r="G13" s="8">
        <v>0</v>
      </c>
      <c r="H13" s="9">
        <v>0</v>
      </c>
    </row>
    <row r="14" spans="2:8" s="1" customFormat="1" ht="19.75" customHeight="1" x14ac:dyDescent="0.25">
      <c r="B14" s="10">
        <v>45301</v>
      </c>
      <c r="C14" s="8">
        <v>157.209734619644</v>
      </c>
      <c r="D14" s="8">
        <v>18258.507504299701</v>
      </c>
      <c r="E14" s="6">
        <f t="shared" si="0"/>
        <v>15</v>
      </c>
      <c r="F14" s="7">
        <f t="shared" si="1"/>
        <v>3.2585075042997014</v>
      </c>
      <c r="G14" s="8">
        <v>0</v>
      </c>
      <c r="H14" s="9">
        <v>0</v>
      </c>
    </row>
    <row r="15" spans="2:8" s="1" customFormat="1" ht="19.75" customHeight="1" x14ac:dyDescent="0.25">
      <c r="B15" s="4">
        <v>45302</v>
      </c>
      <c r="C15" s="5">
        <v>206.37694600952099</v>
      </c>
      <c r="D15" s="5">
        <v>35090.726573771499</v>
      </c>
      <c r="E15" s="6">
        <f t="shared" si="0"/>
        <v>15</v>
      </c>
      <c r="F15" s="7">
        <f t="shared" si="1"/>
        <v>20.090726573771498</v>
      </c>
      <c r="G15" s="8">
        <v>0</v>
      </c>
      <c r="H15" s="9">
        <v>0</v>
      </c>
    </row>
    <row r="16" spans="2:8" s="1" customFormat="1" ht="19.75" customHeight="1" x14ac:dyDescent="0.25">
      <c r="B16" s="10">
        <v>45303</v>
      </c>
      <c r="C16" s="8">
        <v>310.94152479196401</v>
      </c>
      <c r="D16" s="8">
        <v>55969.152531760701</v>
      </c>
      <c r="E16" s="6">
        <f t="shared" si="0"/>
        <v>15</v>
      </c>
      <c r="F16" s="7">
        <f t="shared" si="1"/>
        <v>40.969152531760699</v>
      </c>
      <c r="G16" s="8">
        <v>0</v>
      </c>
      <c r="H16" s="9">
        <v>8.2375593738106971</v>
      </c>
    </row>
    <row r="17" spans="2:8" s="1" customFormat="1" ht="19.75" customHeight="1" x14ac:dyDescent="0.25">
      <c r="B17" s="4">
        <v>45304</v>
      </c>
      <c r="C17" s="5">
        <v>309.91442563973902</v>
      </c>
      <c r="D17" s="5">
        <v>57594.513715350702</v>
      </c>
      <c r="E17" s="6">
        <f t="shared" si="0"/>
        <v>15</v>
      </c>
      <c r="F17" s="7">
        <f t="shared" si="1"/>
        <v>42.594513715350701</v>
      </c>
      <c r="G17" s="8">
        <v>0</v>
      </c>
      <c r="H17" s="9">
        <v>47.214579585717004</v>
      </c>
    </row>
    <row r="18" spans="2:8" s="1" customFormat="1" ht="19.75" customHeight="1" x14ac:dyDescent="0.25">
      <c r="B18" s="10">
        <v>45305</v>
      </c>
      <c r="C18" s="8">
        <v>0</v>
      </c>
      <c r="D18" s="8">
        <v>0</v>
      </c>
      <c r="E18" s="6">
        <f t="shared" si="0"/>
        <v>0</v>
      </c>
      <c r="F18" s="7">
        <f t="shared" si="1"/>
        <v>0</v>
      </c>
      <c r="G18" s="8">
        <v>0</v>
      </c>
      <c r="H18" s="9">
        <v>34.284034235988997</v>
      </c>
    </row>
    <row r="19" spans="2:8" s="1" customFormat="1" ht="19.75" customHeight="1" x14ac:dyDescent="0.25">
      <c r="B19" s="4">
        <v>45306</v>
      </c>
      <c r="C19" s="5">
        <v>48.902909647759401</v>
      </c>
      <c r="D19" s="5">
        <v>8605.7756219763905</v>
      </c>
      <c r="E19" s="6">
        <f t="shared" si="0"/>
        <v>8.6057756219763899</v>
      </c>
      <c r="F19" s="7">
        <f t="shared" si="1"/>
        <v>0</v>
      </c>
      <c r="G19" s="8">
        <v>0</v>
      </c>
      <c r="H19" s="9">
        <v>62.534897187969904</v>
      </c>
    </row>
    <row r="20" spans="2:8" s="1" customFormat="1" ht="19.75" customHeight="1" x14ac:dyDescent="0.25">
      <c r="B20" s="10">
        <v>45307</v>
      </c>
      <c r="C20" s="8">
        <v>227.04394975310399</v>
      </c>
      <c r="D20" s="8">
        <v>26369.128288413802</v>
      </c>
      <c r="E20" s="6">
        <f t="shared" si="0"/>
        <v>15</v>
      </c>
      <c r="F20" s="7">
        <f t="shared" si="1"/>
        <v>11.369128288413801</v>
      </c>
      <c r="G20" s="8">
        <v>0</v>
      </c>
      <c r="H20" s="9">
        <v>115.341575938798</v>
      </c>
    </row>
    <row r="21" spans="2:8" s="1" customFormat="1" ht="19.75" customHeight="1" x14ac:dyDescent="0.25">
      <c r="B21" s="4">
        <v>45308</v>
      </c>
      <c r="C21" s="5">
        <v>219.240076077379</v>
      </c>
      <c r="D21" s="5">
        <v>25462.778014268599</v>
      </c>
      <c r="E21" s="6">
        <f t="shared" si="0"/>
        <v>15</v>
      </c>
      <c r="F21" s="7">
        <f t="shared" si="1"/>
        <v>10.462778014268599</v>
      </c>
      <c r="G21" s="8">
        <v>0</v>
      </c>
      <c r="H21" s="9">
        <v>166.79958490583601</v>
      </c>
    </row>
    <row r="22" spans="2:8" s="1" customFormat="1" ht="19.75" customHeight="1" x14ac:dyDescent="0.25">
      <c r="B22" s="10">
        <v>45309</v>
      </c>
      <c r="C22" s="8">
        <v>479.50518230576301</v>
      </c>
      <c r="D22" s="8">
        <v>59249.1665429028</v>
      </c>
      <c r="E22" s="6">
        <f t="shared" si="0"/>
        <v>15</v>
      </c>
      <c r="F22" s="7">
        <f t="shared" si="1"/>
        <v>44.249166542902799</v>
      </c>
      <c r="G22" s="8">
        <v>0</v>
      </c>
      <c r="H22" s="9">
        <v>170.910478714156</v>
      </c>
    </row>
    <row r="23" spans="2:8" s="1" customFormat="1" ht="19.75" customHeight="1" x14ac:dyDescent="0.25">
      <c r="B23" s="4">
        <v>45310</v>
      </c>
      <c r="C23" s="5">
        <v>1031.3351744086599</v>
      </c>
      <c r="D23" s="5">
        <v>118865.930947746</v>
      </c>
      <c r="E23" s="6">
        <f t="shared" si="0"/>
        <v>15</v>
      </c>
      <c r="F23" s="7">
        <f t="shared" si="1"/>
        <v>103.86593094774601</v>
      </c>
      <c r="G23" s="8">
        <v>0</v>
      </c>
      <c r="H23" s="9">
        <v>107.0016059184256</v>
      </c>
    </row>
    <row r="24" spans="2:8" s="1" customFormat="1" ht="19.75" customHeight="1" x14ac:dyDescent="0.25">
      <c r="B24" s="10">
        <v>45311</v>
      </c>
      <c r="C24" s="8">
        <v>966.65139213210205</v>
      </c>
      <c r="D24" s="8">
        <v>108625.328910806</v>
      </c>
      <c r="E24" s="6">
        <f t="shared" si="0"/>
        <v>15</v>
      </c>
      <c r="F24" s="7">
        <f t="shared" si="1"/>
        <v>93.625328910806005</v>
      </c>
      <c r="G24" s="8">
        <v>0</v>
      </c>
      <c r="H24" s="9">
        <v>111.79378652474161</v>
      </c>
    </row>
    <row r="25" spans="2:8" s="1" customFormat="1" ht="19.75" customHeight="1" x14ac:dyDescent="0.25">
      <c r="B25" s="4">
        <v>45312</v>
      </c>
      <c r="C25" s="5">
        <v>598.70576738357602</v>
      </c>
      <c r="D25" s="5">
        <v>67952.377707687905</v>
      </c>
      <c r="E25" s="6">
        <f t="shared" si="0"/>
        <v>15</v>
      </c>
      <c r="F25" s="7">
        <f t="shared" si="1"/>
        <v>52.952377707687909</v>
      </c>
      <c r="G25" s="8">
        <v>0</v>
      </c>
      <c r="H25" s="9">
        <v>117.67278178500301</v>
      </c>
    </row>
    <row r="26" spans="2:8" s="1" customFormat="1" ht="19.75" customHeight="1" x14ac:dyDescent="0.25">
      <c r="B26" s="10">
        <v>45313</v>
      </c>
      <c r="C26" s="8">
        <v>207.778136616159</v>
      </c>
      <c r="D26" s="8">
        <v>24131.576049117699</v>
      </c>
      <c r="E26" s="6">
        <f t="shared" si="0"/>
        <v>15</v>
      </c>
      <c r="F26" s="7">
        <f t="shared" si="1"/>
        <v>9.1315760491176992</v>
      </c>
      <c r="G26" s="8">
        <v>0</v>
      </c>
      <c r="H26" s="9">
        <v>132.10262155073139</v>
      </c>
    </row>
    <row r="27" spans="2:8" s="1" customFormat="1" ht="19.75" customHeight="1" x14ac:dyDescent="0.25">
      <c r="B27" s="4">
        <v>45314</v>
      </c>
      <c r="C27" s="5">
        <v>2365.54307417876</v>
      </c>
      <c r="D27" s="5">
        <v>121427.008165993</v>
      </c>
      <c r="E27" s="6">
        <f t="shared" si="0"/>
        <v>15</v>
      </c>
      <c r="F27" s="7">
        <f t="shared" si="1"/>
        <v>0</v>
      </c>
      <c r="G27" s="8">
        <v>0</v>
      </c>
      <c r="H27" s="9">
        <v>145.64261733540201</v>
      </c>
    </row>
    <row r="28" spans="2:8" s="1" customFormat="1" ht="19.75" customHeight="1" x14ac:dyDescent="0.25">
      <c r="B28" s="10">
        <v>45315</v>
      </c>
      <c r="C28" s="8">
        <v>4491.8127498391104</v>
      </c>
      <c r="D28" s="8">
        <v>192053.82061954701</v>
      </c>
      <c r="E28" s="6">
        <f t="shared" si="0"/>
        <v>15</v>
      </c>
      <c r="F28" s="7">
        <f t="shared" si="1"/>
        <v>0</v>
      </c>
      <c r="G28" s="8">
        <v>0</v>
      </c>
      <c r="H28" s="9">
        <v>108.6051789259546</v>
      </c>
    </row>
    <row r="29" spans="2:8" s="1" customFormat="1" ht="19.75" customHeight="1" x14ac:dyDescent="0.25">
      <c r="B29" s="4">
        <v>45316</v>
      </c>
      <c r="C29" s="5">
        <v>8051.4185338133402</v>
      </c>
      <c r="D29" s="5">
        <v>239616.51099163201</v>
      </c>
      <c r="E29" s="6">
        <f t="shared" si="0"/>
        <v>15</v>
      </c>
      <c r="F29" s="7">
        <f t="shared" si="1"/>
        <v>0</v>
      </c>
      <c r="G29" s="8">
        <v>0</v>
      </c>
      <c r="H29" s="9">
        <v>184.39949385407903</v>
      </c>
    </row>
    <row r="30" spans="2:8" s="1" customFormat="1" ht="19.75" customHeight="1" x14ac:dyDescent="0.25">
      <c r="B30" s="10">
        <v>45317</v>
      </c>
      <c r="C30" s="8">
        <v>6828.1803114045197</v>
      </c>
      <c r="D30" s="8">
        <v>207205.64581130299</v>
      </c>
      <c r="E30" s="6">
        <f t="shared" si="0"/>
        <v>15</v>
      </c>
      <c r="F30" s="7">
        <f t="shared" si="1"/>
        <v>0</v>
      </c>
      <c r="G30" s="8">
        <v>16.703752318036599</v>
      </c>
      <c r="H30" s="9">
        <v>194.71148790538601</v>
      </c>
    </row>
    <row r="31" spans="2:8" s="1" customFormat="1" ht="19.75" customHeight="1" x14ac:dyDescent="0.25">
      <c r="B31" s="4">
        <v>45318</v>
      </c>
      <c r="C31" s="5">
        <v>2960.29886222286</v>
      </c>
      <c r="D31" s="5">
        <v>89565.181556088501</v>
      </c>
      <c r="E31" s="6">
        <f t="shared" si="0"/>
        <v>15</v>
      </c>
      <c r="F31" s="7">
        <f t="shared" si="1"/>
        <v>74.565181556088504</v>
      </c>
      <c r="G31" s="8">
        <v>13.6058754044541</v>
      </c>
      <c r="H31" s="9">
        <v>207.96761419089199</v>
      </c>
    </row>
    <row r="32" spans="2:8" s="1" customFormat="1" ht="19.75" customHeight="1" x14ac:dyDescent="0.25">
      <c r="B32" s="10">
        <v>45319</v>
      </c>
      <c r="C32" s="8">
        <v>10719.448541944401</v>
      </c>
      <c r="D32" s="8">
        <v>271309.39284655201</v>
      </c>
      <c r="E32" s="6">
        <f t="shared" si="0"/>
        <v>15</v>
      </c>
      <c r="F32" s="7">
        <f t="shared" si="1"/>
        <v>0</v>
      </c>
      <c r="G32" s="8">
        <v>21.006083775619899</v>
      </c>
      <c r="H32" s="9">
        <v>186.93809823232701</v>
      </c>
    </row>
    <row r="33" spans="2:8" s="1" customFormat="1" ht="19.75" customHeight="1" x14ac:dyDescent="0.25">
      <c r="B33" s="4">
        <v>45320</v>
      </c>
      <c r="C33" s="5">
        <v>5930.4387736857298</v>
      </c>
      <c r="D33" s="5">
        <v>194131.563553304</v>
      </c>
      <c r="E33" s="6">
        <f t="shared" si="0"/>
        <v>15</v>
      </c>
      <c r="F33" s="7">
        <f t="shared" si="1"/>
        <v>0</v>
      </c>
      <c r="G33" s="8">
        <v>28.098351751415201</v>
      </c>
      <c r="H33" s="9">
        <v>178.22232123152199</v>
      </c>
    </row>
    <row r="34" spans="2:8" s="1" customFormat="1" ht="19.75" customHeight="1" x14ac:dyDescent="0.25">
      <c r="B34" s="10">
        <v>45321</v>
      </c>
      <c r="C34" s="8">
        <v>11343.9714409722</v>
      </c>
      <c r="D34" s="8">
        <v>286056.51930131501</v>
      </c>
      <c r="E34" s="6">
        <f t="shared" si="0"/>
        <v>15</v>
      </c>
      <c r="F34" s="7">
        <f t="shared" si="1"/>
        <v>0</v>
      </c>
      <c r="G34" s="8">
        <v>43.691015742307599</v>
      </c>
      <c r="H34" s="9">
        <v>180.18667290251301</v>
      </c>
    </row>
    <row r="35" spans="2:8" s="1" customFormat="1" ht="19.75" customHeight="1" x14ac:dyDescent="0.25">
      <c r="B35" s="4">
        <v>45322</v>
      </c>
      <c r="C35" s="5">
        <v>10139.2069565032</v>
      </c>
      <c r="D35" s="5">
        <v>252770.07824875001</v>
      </c>
      <c r="E35" s="6">
        <f t="shared" si="0"/>
        <v>15</v>
      </c>
      <c r="F35" s="7">
        <f t="shared" si="1"/>
        <v>0</v>
      </c>
      <c r="G35" s="8">
        <v>51.392767658922793</v>
      </c>
      <c r="H35" s="9">
        <v>191.55199449726399</v>
      </c>
    </row>
    <row r="36" spans="2:8" s="1" customFormat="1" ht="28.75" customHeight="1" x14ac:dyDescent="0.25">
      <c r="B36" s="11" t="s">
        <v>7</v>
      </c>
      <c r="C36" s="11"/>
      <c r="D36" s="11"/>
      <c r="E36" s="12">
        <f>SUM(E5:E35)/31</f>
        <v>14.309863729741172</v>
      </c>
      <c r="F36" s="12">
        <f>SUM(F5:F35)/31</f>
        <v>18.980863905886963</v>
      </c>
      <c r="G36" s="12">
        <f>SUM(G5:G35)/31</f>
        <v>5.628962795185684</v>
      </c>
      <c r="H36" s="12">
        <f>SUM(H5:H35)/31</f>
        <v>85.552225316016703</v>
      </c>
    </row>
    <row r="48" spans="2:8" x14ac:dyDescent="0.25">
      <c r="H48">
        <v>104.98191961444201</v>
      </c>
    </row>
  </sheetData>
  <mergeCells count="1">
    <mergeCell ref="D2:E2"/>
  </mergeCell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zoomScale="145" zoomScaleNormal="145" workbookViewId="0">
      <selection activeCell="D8" sqref="D8"/>
    </sheetView>
  </sheetViews>
  <sheetFormatPr defaultRowHeight="12.5" x14ac:dyDescent="0.25"/>
  <cols>
    <col min="1" max="1" width="1" customWidth="1"/>
    <col min="2" max="2" width="12.81640625" customWidth="1"/>
    <col min="3" max="6" width="10.7265625" customWidth="1"/>
    <col min="8" max="8" width="9.453125" bestFit="1" customWidth="1"/>
  </cols>
  <sheetData>
    <row r="1" spans="2:11" s="1" customFormat="1" ht="8.5" customHeight="1" x14ac:dyDescent="0.25"/>
    <row r="2" spans="2:11" s="1" customFormat="1" ht="31.5" customHeight="1" x14ac:dyDescent="0.25">
      <c r="D2" s="30"/>
      <c r="E2" s="30"/>
    </row>
    <row r="3" spans="2:11" s="1" customFormat="1" ht="18.25" customHeight="1" x14ac:dyDescent="0.25"/>
    <row r="4" spans="2:11" s="1" customFormat="1" ht="24" customHeight="1" x14ac:dyDescent="0.25">
      <c r="B4" s="2" t="s">
        <v>0</v>
      </c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3" t="s">
        <v>6</v>
      </c>
      <c r="K4" s="1">
        <v>1000</v>
      </c>
    </row>
    <row r="5" spans="2:11" s="1" customFormat="1" ht="19.75" customHeight="1" x14ac:dyDescent="0.25">
      <c r="B5" s="13">
        <v>45323</v>
      </c>
      <c r="C5" s="16">
        <v>4944.48789839661</v>
      </c>
      <c r="D5" s="16">
        <v>209567.128402075</v>
      </c>
      <c r="E5" s="6">
        <v>15</v>
      </c>
      <c r="F5" s="7">
        <v>0</v>
      </c>
      <c r="G5" s="8">
        <v>79.904151348801591</v>
      </c>
      <c r="H5" s="9">
        <v>170.2574090558723</v>
      </c>
    </row>
    <row r="6" spans="2:11" s="1" customFormat="1" ht="19.75" customHeight="1" x14ac:dyDescent="0.25">
      <c r="B6" s="15">
        <v>45324</v>
      </c>
      <c r="C6" s="17">
        <v>4033.6983529720501</v>
      </c>
      <c r="D6" s="17">
        <v>113158.713273339</v>
      </c>
      <c r="E6" s="6">
        <v>15</v>
      </c>
      <c r="F6" s="7">
        <v>98.158713273339004</v>
      </c>
      <c r="G6" s="8">
        <v>39.971980667408005</v>
      </c>
      <c r="H6" s="9">
        <v>115.63568238002173</v>
      </c>
    </row>
    <row r="7" spans="2:11" s="1" customFormat="1" ht="19.75" customHeight="1" x14ac:dyDescent="0.25">
      <c r="B7" s="13">
        <v>45325</v>
      </c>
      <c r="C7" s="16">
        <v>5288.97826392155</v>
      </c>
      <c r="D7" s="16">
        <v>161789.037768921</v>
      </c>
      <c r="E7" s="6">
        <v>15</v>
      </c>
      <c r="F7" s="7">
        <v>0</v>
      </c>
      <c r="G7" s="8">
        <v>36.754214141580199</v>
      </c>
      <c r="H7" s="9">
        <v>114.82357551670584</v>
      </c>
    </row>
    <row r="8" spans="2:11" s="1" customFormat="1" ht="19.75" customHeight="1" x14ac:dyDescent="0.25">
      <c r="B8" s="15">
        <v>45326</v>
      </c>
      <c r="C8" s="17">
        <v>4230.2527645547698</v>
      </c>
      <c r="D8" s="17">
        <v>210102.87023236</v>
      </c>
      <c r="E8" s="6">
        <v>15</v>
      </c>
      <c r="F8" s="7">
        <v>0</v>
      </c>
      <c r="G8" s="8">
        <v>117.04358042201748</v>
      </c>
      <c r="H8" s="9">
        <v>96.611547681565852</v>
      </c>
    </row>
    <row r="9" spans="2:11" s="1" customFormat="1" ht="19.75" customHeight="1" x14ac:dyDescent="0.25">
      <c r="B9" s="13">
        <v>45327</v>
      </c>
      <c r="C9" s="16">
        <v>3255.6467624689999</v>
      </c>
      <c r="D9" s="16">
        <v>153714.186248546</v>
      </c>
      <c r="E9" s="6">
        <v>15</v>
      </c>
      <c r="F9" s="7">
        <v>0</v>
      </c>
      <c r="G9" s="8">
        <v>95.7466596894768</v>
      </c>
      <c r="H9" s="9">
        <v>96.763027814578052</v>
      </c>
    </row>
    <row r="10" spans="2:11" s="1" customFormat="1" ht="19.75" customHeight="1" x14ac:dyDescent="0.25">
      <c r="B10" s="15">
        <v>45328</v>
      </c>
      <c r="C10" s="17">
        <v>1928.7291184451301</v>
      </c>
      <c r="D10" s="17">
        <v>132201.377031918</v>
      </c>
      <c r="E10" s="6">
        <v>15</v>
      </c>
      <c r="F10" s="7">
        <v>0</v>
      </c>
      <c r="G10" s="8">
        <v>102.6328986542255</v>
      </c>
      <c r="H10" s="9">
        <v>112.96694195462092</v>
      </c>
    </row>
    <row r="11" spans="2:11" s="1" customFormat="1" ht="19.75" customHeight="1" x14ac:dyDescent="0.25">
      <c r="B11" s="13">
        <v>45329</v>
      </c>
      <c r="C11" s="16">
        <v>551.23742937388704</v>
      </c>
      <c r="D11" s="16">
        <v>138873.99347980201</v>
      </c>
      <c r="E11" s="6">
        <v>15</v>
      </c>
      <c r="F11" s="7">
        <v>0</v>
      </c>
      <c r="G11" s="8">
        <v>122.2379305257804</v>
      </c>
      <c r="H11" s="9">
        <v>59.711516138778961</v>
      </c>
    </row>
    <row r="12" spans="2:11" s="1" customFormat="1" ht="19.75" customHeight="1" x14ac:dyDescent="0.25">
      <c r="B12" s="15">
        <v>45330</v>
      </c>
      <c r="C12" s="17">
        <v>6114.3678305911599</v>
      </c>
      <c r="D12" s="17">
        <v>331566.42877975001</v>
      </c>
      <c r="E12" s="6">
        <v>15</v>
      </c>
      <c r="F12" s="7">
        <v>0</v>
      </c>
      <c r="G12" s="8">
        <v>115.8044057457405</v>
      </c>
      <c r="H12" s="9">
        <v>142.73980072777496</v>
      </c>
    </row>
    <row r="13" spans="2:11" s="1" customFormat="1" ht="19.75" customHeight="1" x14ac:dyDescent="0.25">
      <c r="B13" s="13">
        <v>45331</v>
      </c>
      <c r="C13" s="16">
        <v>4072.40647556864</v>
      </c>
      <c r="D13" s="16">
        <v>240291.436819002</v>
      </c>
      <c r="E13" s="6">
        <v>15</v>
      </c>
      <c r="F13" s="7">
        <v>0</v>
      </c>
      <c r="G13" s="8">
        <v>94.096971190898003</v>
      </c>
      <c r="H13" s="9">
        <v>151.3148966907398</v>
      </c>
    </row>
    <row r="14" spans="2:11" s="1" customFormat="1" ht="19.75" customHeight="1" x14ac:dyDescent="0.25">
      <c r="B14" s="15">
        <v>45332</v>
      </c>
      <c r="C14" s="17">
        <v>6734.6417258840402</v>
      </c>
      <c r="D14" s="17">
        <v>291065.40906297101</v>
      </c>
      <c r="E14" s="6">
        <v>15</v>
      </c>
      <c r="F14" s="7">
        <v>0</v>
      </c>
      <c r="G14" s="8">
        <v>101.1537977229502</v>
      </c>
      <c r="H14" s="9">
        <v>58.171983313164489</v>
      </c>
    </row>
    <row r="15" spans="2:11" s="1" customFormat="1" ht="19.75" customHeight="1" x14ac:dyDescent="0.25">
      <c r="B15" s="13">
        <v>45333</v>
      </c>
      <c r="C15" s="16">
        <v>5431.4979816999803</v>
      </c>
      <c r="D15" s="16">
        <v>214211.97860301699</v>
      </c>
      <c r="E15" s="6">
        <v>15</v>
      </c>
      <c r="F15" s="7">
        <v>0</v>
      </c>
      <c r="G15" s="8">
        <v>49.751819129009398</v>
      </c>
      <c r="H15" s="9">
        <v>60.562550272129307</v>
      </c>
    </row>
    <row r="16" spans="2:11" s="1" customFormat="1" ht="19.75" customHeight="1" x14ac:dyDescent="0.25">
      <c r="B16" s="15">
        <v>45334</v>
      </c>
      <c r="C16" s="17">
        <v>4100.9466180519603</v>
      </c>
      <c r="D16" s="17">
        <v>152661.19876663599</v>
      </c>
      <c r="E16" s="6">
        <v>15</v>
      </c>
      <c r="F16" s="7">
        <v>0</v>
      </c>
      <c r="G16" s="8">
        <v>36.838543777133097</v>
      </c>
      <c r="H16" s="9">
        <v>123.6992124016509</v>
      </c>
    </row>
    <row r="17" spans="2:8" s="1" customFormat="1" ht="19.75" customHeight="1" x14ac:dyDescent="0.25">
      <c r="B17" s="13">
        <v>45335</v>
      </c>
      <c r="C17" s="16">
        <v>3840.9901279144401</v>
      </c>
      <c r="D17" s="16">
        <v>126333.40118067</v>
      </c>
      <c r="E17" s="6">
        <v>15</v>
      </c>
      <c r="F17" s="7">
        <v>0</v>
      </c>
      <c r="G17" s="8">
        <v>26.589871640950282</v>
      </c>
      <c r="H17" s="9">
        <v>172.56661383163976</v>
      </c>
    </row>
    <row r="18" spans="2:8" s="1" customFormat="1" ht="19.75" customHeight="1" x14ac:dyDescent="0.25">
      <c r="B18" s="15">
        <v>45336</v>
      </c>
      <c r="C18" s="17">
        <v>3733.6179670604402</v>
      </c>
      <c r="D18" s="17">
        <v>131730.72981533199</v>
      </c>
      <c r="E18" s="6">
        <v>15</v>
      </c>
      <c r="F18" s="7">
        <v>0</v>
      </c>
      <c r="G18" s="8">
        <v>48.603316583267102</v>
      </c>
      <c r="H18" s="9">
        <v>191.75463563489399</v>
      </c>
    </row>
    <row r="19" spans="2:8" s="1" customFormat="1" ht="19.75" customHeight="1" x14ac:dyDescent="0.25">
      <c r="B19" s="13">
        <v>45337</v>
      </c>
      <c r="C19" s="16">
        <v>2817.7931107807699</v>
      </c>
      <c r="D19" s="16">
        <v>119256.681944628</v>
      </c>
      <c r="E19" s="6">
        <v>15</v>
      </c>
      <c r="F19" s="7">
        <v>104.256681944628</v>
      </c>
      <c r="G19" s="8">
        <v>67.0183342238862</v>
      </c>
      <c r="H19" s="9">
        <v>226.99495401319081</v>
      </c>
    </row>
    <row r="20" spans="2:8" s="1" customFormat="1" ht="19.75" customHeight="1" x14ac:dyDescent="0.25">
      <c r="B20" s="15">
        <v>45338</v>
      </c>
      <c r="C20" s="17">
        <v>2845.8879603585901</v>
      </c>
      <c r="D20" s="17">
        <v>129917.041492705</v>
      </c>
      <c r="E20" s="6">
        <v>15</v>
      </c>
      <c r="F20" s="7">
        <v>0</v>
      </c>
      <c r="G20" s="8">
        <v>79.585049429654205</v>
      </c>
      <c r="H20" s="9">
        <v>230.78561332184191</v>
      </c>
    </row>
    <row r="21" spans="2:8" s="1" customFormat="1" ht="19.75" customHeight="1" x14ac:dyDescent="0.25">
      <c r="B21" s="13">
        <v>45339</v>
      </c>
      <c r="C21" s="16">
        <v>3109.6313828739799</v>
      </c>
      <c r="D21" s="16">
        <v>138308.44511476299</v>
      </c>
      <c r="E21" s="6">
        <v>15</v>
      </c>
      <c r="F21" s="7">
        <v>0</v>
      </c>
      <c r="G21" s="8">
        <v>75.621645420237797</v>
      </c>
      <c r="H21" s="9">
        <v>186.80532453336775</v>
      </c>
    </row>
    <row r="22" spans="2:8" s="1" customFormat="1" ht="19.75" customHeight="1" x14ac:dyDescent="0.25">
      <c r="B22" s="15">
        <v>45340</v>
      </c>
      <c r="C22" s="17">
        <v>3549.7712421658698</v>
      </c>
      <c r="D22" s="17">
        <v>158826.56208310401</v>
      </c>
      <c r="E22" s="6">
        <v>15</v>
      </c>
      <c r="F22" s="7">
        <v>0</v>
      </c>
      <c r="G22" s="8">
        <v>63.162452721339299</v>
      </c>
      <c r="H22" s="9">
        <v>165.61395407080025</v>
      </c>
    </row>
    <row r="23" spans="2:8" s="1" customFormat="1" ht="19.75" customHeight="1" x14ac:dyDescent="0.25">
      <c r="B23" s="13">
        <v>45341</v>
      </c>
      <c r="C23" s="16">
        <v>1878.42816107267</v>
      </c>
      <c r="D23" s="16">
        <v>178366.801372644</v>
      </c>
      <c r="E23" s="6">
        <v>15</v>
      </c>
      <c r="F23" s="7">
        <v>0</v>
      </c>
      <c r="G23" s="8">
        <v>116.06219317749951</v>
      </c>
      <c r="H23" s="9">
        <v>152.32200308796394</v>
      </c>
    </row>
    <row r="24" spans="2:8" s="1" customFormat="1" ht="19.75" customHeight="1" x14ac:dyDescent="0.25">
      <c r="B24" s="15">
        <v>45342</v>
      </c>
      <c r="C24" s="17">
        <v>1986.7244082593199</v>
      </c>
      <c r="D24" s="17">
        <v>191738.332861823</v>
      </c>
      <c r="E24" s="6">
        <v>15</v>
      </c>
      <c r="F24" s="7">
        <v>0</v>
      </c>
      <c r="G24" s="8">
        <v>126.0134456190606</v>
      </c>
      <c r="H24" s="9">
        <v>190.45537668688638</v>
      </c>
    </row>
    <row r="25" spans="2:8" s="1" customFormat="1" ht="19.75" customHeight="1" x14ac:dyDescent="0.25">
      <c r="B25" s="13">
        <v>45343</v>
      </c>
      <c r="C25" s="16">
        <v>1638.65726733476</v>
      </c>
      <c r="D25" s="16">
        <v>194919.548251359</v>
      </c>
      <c r="E25" s="6">
        <v>15</v>
      </c>
      <c r="F25" s="7">
        <v>0</v>
      </c>
      <c r="G25" s="8">
        <v>128.57274786728271</v>
      </c>
      <c r="H25" s="9">
        <v>176.60913718828411</v>
      </c>
    </row>
    <row r="26" spans="2:8" s="1" customFormat="1" ht="19.75" customHeight="1" x14ac:dyDescent="0.25">
      <c r="B26" s="15">
        <v>45344</v>
      </c>
      <c r="C26" s="17">
        <v>1823.59875340393</v>
      </c>
      <c r="D26" s="17">
        <v>200026.591360083</v>
      </c>
      <c r="E26" s="6">
        <v>15</v>
      </c>
      <c r="F26" s="7">
        <v>0</v>
      </c>
      <c r="G26" s="8">
        <v>136.94626302829181</v>
      </c>
      <c r="H26" s="9">
        <v>104.07019961603444</v>
      </c>
    </row>
    <row r="27" spans="2:8" s="1" customFormat="1" ht="19.75" customHeight="1" x14ac:dyDescent="0.25">
      <c r="B27" s="13">
        <v>45345</v>
      </c>
      <c r="C27" s="16">
        <v>1927.7276347904899</v>
      </c>
      <c r="D27" s="16">
        <v>225346.40892712199</v>
      </c>
      <c r="E27" s="6">
        <v>15</v>
      </c>
      <c r="F27" s="7">
        <v>0</v>
      </c>
      <c r="G27" s="8">
        <v>138.09644283627969</v>
      </c>
      <c r="H27" s="9">
        <v>75.67299076969968</v>
      </c>
    </row>
    <row r="28" spans="2:8" s="1" customFormat="1" ht="19.75" customHeight="1" x14ac:dyDescent="0.25">
      <c r="B28" s="15">
        <v>45346</v>
      </c>
      <c r="C28" s="17">
        <v>1068.0501860213401</v>
      </c>
      <c r="D28" s="17">
        <v>167994.41162289301</v>
      </c>
      <c r="E28" s="6">
        <v>15</v>
      </c>
      <c r="F28" s="7">
        <v>0</v>
      </c>
      <c r="G28" s="8">
        <v>120.0309288814714</v>
      </c>
      <c r="H28" s="9">
        <v>66.90272445286287</v>
      </c>
    </row>
    <row r="29" spans="2:8" s="1" customFormat="1" ht="19.75" customHeight="1" x14ac:dyDescent="0.25">
      <c r="B29" s="13">
        <v>45347</v>
      </c>
      <c r="C29" s="16">
        <v>1203.5567907510999</v>
      </c>
      <c r="D29" s="16">
        <v>168782.467940439</v>
      </c>
      <c r="E29" s="6">
        <v>15</v>
      </c>
      <c r="F29" s="7">
        <v>0</v>
      </c>
      <c r="G29" s="8">
        <v>108.23535443158249</v>
      </c>
      <c r="H29" s="9">
        <v>160.89085837430198</v>
      </c>
    </row>
    <row r="30" spans="2:8" s="1" customFormat="1" ht="19.75" customHeight="1" x14ac:dyDescent="0.25">
      <c r="B30" s="15">
        <v>45348</v>
      </c>
      <c r="C30" s="17">
        <v>1315.44431052205</v>
      </c>
      <c r="D30" s="17">
        <v>192476.41286675801</v>
      </c>
      <c r="E30" s="6">
        <v>15</v>
      </c>
      <c r="F30" s="7">
        <v>0</v>
      </c>
      <c r="G30" s="8">
        <v>124.5886391106757</v>
      </c>
      <c r="H30" s="9">
        <v>115.53589664822952</v>
      </c>
    </row>
    <row r="31" spans="2:8" s="1" customFormat="1" ht="19.75" customHeight="1" x14ac:dyDescent="0.25">
      <c r="B31" s="13">
        <v>45349</v>
      </c>
      <c r="C31" s="16">
        <v>1922.2119345111601</v>
      </c>
      <c r="D31" s="16">
        <v>202199.58277631699</v>
      </c>
      <c r="E31" s="6">
        <v>15</v>
      </c>
      <c r="F31" s="7">
        <v>0</v>
      </c>
      <c r="G31" s="8">
        <v>110.8715219429798</v>
      </c>
      <c r="H31" s="9">
        <v>128.25103945033706</v>
      </c>
    </row>
    <row r="32" spans="2:8" s="1" customFormat="1" ht="19.75" customHeight="1" x14ac:dyDescent="0.25">
      <c r="B32" s="15">
        <v>45350</v>
      </c>
      <c r="C32" s="17">
        <v>2063.4348706304399</v>
      </c>
      <c r="D32" s="17">
        <v>182459.64518894401</v>
      </c>
      <c r="E32" s="6">
        <v>15</v>
      </c>
      <c r="F32" s="7">
        <v>0</v>
      </c>
      <c r="G32" s="8">
        <v>98.791146142250696</v>
      </c>
      <c r="H32" s="9">
        <v>196.25980059035004</v>
      </c>
    </row>
    <row r="33" spans="2:8" s="1" customFormat="1" ht="19.75" customHeight="1" x14ac:dyDescent="0.25">
      <c r="B33" s="13">
        <v>45351</v>
      </c>
      <c r="C33" s="14">
        <v>2086.8064755526998</v>
      </c>
      <c r="D33" s="14">
        <v>211414.409244576</v>
      </c>
      <c r="E33" s="6">
        <v>15</v>
      </c>
      <c r="F33" s="7">
        <v>0</v>
      </c>
      <c r="G33" s="8">
        <v>127.96404607219509</v>
      </c>
      <c r="H33" s="9">
        <v>186.3761729272041</v>
      </c>
    </row>
    <row r="34" spans="2:8" s="1" customFormat="1" ht="19.75" customHeight="1" x14ac:dyDescent="0.25">
      <c r="B34"/>
      <c r="C34"/>
      <c r="D34"/>
      <c r="E34" s="6"/>
      <c r="F34" s="7"/>
      <c r="G34" s="8"/>
      <c r="H34" s="9"/>
    </row>
    <row r="35" spans="2:8" s="1" customFormat="1" ht="19.75" customHeight="1" x14ac:dyDescent="0.25">
      <c r="B35" s="4"/>
      <c r="C35" s="5"/>
      <c r="D35" s="5"/>
      <c r="E35" s="6"/>
      <c r="F35" s="7"/>
      <c r="G35" s="8"/>
      <c r="H35" s="9"/>
    </row>
    <row r="36" spans="2:8" s="1" customFormat="1" ht="28.75" customHeight="1" x14ac:dyDescent="0.25">
      <c r="B36" s="11" t="s">
        <v>7</v>
      </c>
      <c r="C36" s="12">
        <v>3086.180131239063</v>
      </c>
      <c r="D36" s="12">
        <v>181.70004250043098</v>
      </c>
      <c r="E36" s="12">
        <v>15</v>
      </c>
      <c r="F36" s="12">
        <v>6.9798412144126551</v>
      </c>
      <c r="G36" s="12">
        <v>92.713460418756043</v>
      </c>
      <c r="H36" s="12">
        <v>139.00432548777556</v>
      </c>
    </row>
    <row r="37" spans="2:8" ht="25.5" customHeight="1" x14ac:dyDescent="0.3">
      <c r="B37" s="24" t="s">
        <v>22</v>
      </c>
      <c r="C37" s="25">
        <v>16.985027019086925</v>
      </c>
      <c r="E37" s="26">
        <v>254.77540528630388</v>
      </c>
      <c r="F37" s="26">
        <v>118.55279161573544</v>
      </c>
      <c r="G37" s="26">
        <v>1574.7406302456175</v>
      </c>
      <c r="H37" s="26">
        <v>1390.0432548777555</v>
      </c>
    </row>
  </sheetData>
  <mergeCells count="1">
    <mergeCell ref="D2:E2"/>
  </mergeCells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BE47-F451-4BEA-8978-FFEEFABAADAD}">
  <dimension ref="B1:K37"/>
  <sheetViews>
    <sheetView tabSelected="1" zoomScale="145" zoomScaleNormal="145" workbookViewId="0">
      <selection activeCell="B34" sqref="B34"/>
    </sheetView>
  </sheetViews>
  <sheetFormatPr defaultRowHeight="12.5" x14ac:dyDescent="0.25"/>
  <cols>
    <col min="1" max="1" width="1" customWidth="1"/>
    <col min="2" max="2" width="12.81640625" customWidth="1"/>
    <col min="3" max="6" width="10.7265625" customWidth="1"/>
    <col min="8" max="8" width="9.453125" bestFit="1" customWidth="1"/>
  </cols>
  <sheetData>
    <row r="1" spans="2:11" s="1" customFormat="1" ht="8.5" customHeight="1" x14ac:dyDescent="0.25"/>
    <row r="2" spans="2:11" s="1" customFormat="1" ht="31.5" customHeight="1" x14ac:dyDescent="0.25">
      <c r="D2" s="30"/>
      <c r="E2" s="30"/>
    </row>
    <row r="3" spans="2:11" s="1" customFormat="1" ht="18.25" customHeight="1" x14ac:dyDescent="0.25"/>
    <row r="4" spans="2:11" s="1" customFormat="1" ht="24" customHeight="1" x14ac:dyDescent="0.25">
      <c r="B4" s="2" t="s">
        <v>0</v>
      </c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3" t="s">
        <v>6</v>
      </c>
      <c r="K4" s="1">
        <v>1000</v>
      </c>
    </row>
    <row r="5" spans="2:11" s="1" customFormat="1" ht="19.75" customHeight="1" x14ac:dyDescent="0.25">
      <c r="B5" s="13">
        <v>45352</v>
      </c>
      <c r="C5" s="16">
        <v>4944.48789839661</v>
      </c>
      <c r="D5" s="16">
        <v>112514.21337670099</v>
      </c>
      <c r="E5" s="6">
        <f>IF(D5&lt;15000,D5/1000,15000/1000)</f>
        <v>15</v>
      </c>
      <c r="F5" s="7">
        <f>IF(D5&gt;15000,IF(D5&lt;120000,(D5-15000)/1000,0),0)</f>
        <v>97.514213376700994</v>
      </c>
      <c r="G5" s="8">
        <v>38.982225220972005</v>
      </c>
      <c r="H5" s="9">
        <f>GNC!AA5</f>
        <v>178.58553163412449</v>
      </c>
    </row>
    <row r="6" spans="2:11" s="1" customFormat="1" ht="19.75" customHeight="1" x14ac:dyDescent="0.25">
      <c r="B6" s="13">
        <v>45353</v>
      </c>
      <c r="C6" s="17">
        <v>4033.6983529720501</v>
      </c>
      <c r="D6" s="17">
        <v>125269.11045522999</v>
      </c>
      <c r="E6" s="6">
        <f t="shared" ref="E6:E33" si="0">IF(D6&lt;15000,D6/1000,15000/1000)</f>
        <v>15</v>
      </c>
      <c r="F6" s="7">
        <f t="shared" ref="F6:F33" si="1">IF(D6&gt;15000,IF(D6&lt;120000,(D6-15000)/1000,0),0)</f>
        <v>0</v>
      </c>
      <c r="G6" s="8">
        <v>19.471089441345601</v>
      </c>
      <c r="H6" s="9">
        <f>GNC!AA6</f>
        <v>176.4451598276153</v>
      </c>
    </row>
    <row r="7" spans="2:11" s="1" customFormat="1" ht="19.75" customHeight="1" x14ac:dyDescent="0.25">
      <c r="B7" s="13">
        <v>45354</v>
      </c>
      <c r="C7" s="16">
        <v>5288.97826392155</v>
      </c>
      <c r="D7" s="16">
        <v>86235.091640985294</v>
      </c>
      <c r="E7" s="6">
        <f t="shared" si="0"/>
        <v>15</v>
      </c>
      <c r="F7" s="7">
        <f t="shared" si="1"/>
        <v>71.235091640985289</v>
      </c>
      <c r="G7" s="8">
        <v>23.501238699201</v>
      </c>
      <c r="H7" s="9">
        <f>GNC!AA7</f>
        <v>156.52857705650436</v>
      </c>
    </row>
    <row r="8" spans="2:11" s="1" customFormat="1" ht="19.75" customHeight="1" x14ac:dyDescent="0.25">
      <c r="B8" s="13">
        <v>45355</v>
      </c>
      <c r="C8" s="17">
        <v>4230.2527645547698</v>
      </c>
      <c r="D8" s="17">
        <v>134614.71906952199</v>
      </c>
      <c r="E8" s="6">
        <f t="shared" si="0"/>
        <v>15</v>
      </c>
      <c r="F8" s="7">
        <f t="shared" si="1"/>
        <v>0</v>
      </c>
      <c r="G8" s="8">
        <v>23.271630493671601</v>
      </c>
      <c r="H8" s="9">
        <f>GNC!AA8</f>
        <v>169.00374548151888</v>
      </c>
    </row>
    <row r="9" spans="2:11" s="1" customFormat="1" ht="19.75" customHeight="1" x14ac:dyDescent="0.25">
      <c r="B9" s="13">
        <v>45356</v>
      </c>
      <c r="C9" s="16">
        <v>3255.6467624689999</v>
      </c>
      <c r="D9" s="16">
        <v>147966.768115243</v>
      </c>
      <c r="E9" s="6">
        <f t="shared" si="0"/>
        <v>15</v>
      </c>
      <c r="F9" s="7">
        <f t="shared" si="1"/>
        <v>0</v>
      </c>
      <c r="G9" s="8">
        <v>28.7405542199526</v>
      </c>
      <c r="H9" s="9">
        <f>GNC!AA9</f>
        <v>157.06395440767969</v>
      </c>
    </row>
    <row r="10" spans="2:11" s="1" customFormat="1" ht="19.75" customHeight="1" x14ac:dyDescent="0.25">
      <c r="B10" s="13">
        <v>45357</v>
      </c>
      <c r="C10" s="17">
        <v>1928.7291184451301</v>
      </c>
      <c r="D10" s="17">
        <v>140757.554625021</v>
      </c>
      <c r="E10" s="6">
        <f t="shared" si="0"/>
        <v>15</v>
      </c>
      <c r="F10" s="7">
        <f t="shared" si="1"/>
        <v>0</v>
      </c>
      <c r="G10" s="8">
        <v>33.451515570037103</v>
      </c>
      <c r="H10" s="9">
        <f>GNC!AA10</f>
        <v>168.48889501693421</v>
      </c>
    </row>
    <row r="11" spans="2:11" s="1" customFormat="1" ht="19.75" customHeight="1" x14ac:dyDescent="0.25">
      <c r="B11" s="13">
        <v>45358</v>
      </c>
      <c r="C11" s="16">
        <v>551.23742937388704</v>
      </c>
      <c r="D11" s="16">
        <v>143819.12480227099</v>
      </c>
      <c r="E11" s="6">
        <f t="shared" si="0"/>
        <v>15</v>
      </c>
      <c r="F11" s="7">
        <f t="shared" si="1"/>
        <v>0</v>
      </c>
      <c r="G11" s="8">
        <v>35.8735082474495</v>
      </c>
      <c r="H11" s="9">
        <f>GNC!AA11</f>
        <v>167.43315379480558</v>
      </c>
    </row>
    <row r="12" spans="2:11" s="1" customFormat="1" ht="19.75" customHeight="1" x14ac:dyDescent="0.25">
      <c r="B12" s="13">
        <v>45359</v>
      </c>
      <c r="C12" s="17">
        <v>6114.3678305911599</v>
      </c>
      <c r="D12" s="17">
        <v>157014.06894117099</v>
      </c>
      <c r="E12" s="6">
        <f t="shared" si="0"/>
        <v>15</v>
      </c>
      <c r="F12" s="7">
        <f t="shared" si="1"/>
        <v>0</v>
      </c>
      <c r="G12" s="8">
        <v>35.395155399695895</v>
      </c>
      <c r="H12" s="9">
        <f>GNC!AA12</f>
        <v>154.56870625137572</v>
      </c>
    </row>
    <row r="13" spans="2:11" s="1" customFormat="1" ht="19.75" customHeight="1" x14ac:dyDescent="0.25">
      <c r="B13" s="13">
        <v>45360</v>
      </c>
      <c r="C13" s="16">
        <v>4072.40647556864</v>
      </c>
      <c r="D13" s="16">
        <v>134404.82164054899</v>
      </c>
      <c r="E13" s="6">
        <f t="shared" si="0"/>
        <v>15</v>
      </c>
      <c r="F13" s="7">
        <f t="shared" si="1"/>
        <v>0</v>
      </c>
      <c r="G13" s="8">
        <v>22.630315304904698</v>
      </c>
      <c r="H13" s="9">
        <f>GNC!AA13</f>
        <v>162.87934272316213</v>
      </c>
    </row>
    <row r="14" spans="2:11" s="1" customFormat="1" ht="19.75" customHeight="1" x14ac:dyDescent="0.25">
      <c r="B14" s="13">
        <v>45361</v>
      </c>
      <c r="C14" s="17">
        <v>6734.6417258840402</v>
      </c>
      <c r="D14" s="17">
        <v>118292.152461106</v>
      </c>
      <c r="E14" s="6">
        <f t="shared" si="0"/>
        <v>15</v>
      </c>
      <c r="F14" s="7">
        <f t="shared" si="1"/>
        <v>103.292152461106</v>
      </c>
      <c r="G14" s="8">
        <v>30.6332943326098</v>
      </c>
      <c r="H14" s="9">
        <f>GNC!AA14</f>
        <v>144.97963962499151</v>
      </c>
    </row>
    <row r="15" spans="2:11" s="1" customFormat="1" ht="19.75" customHeight="1" x14ac:dyDescent="0.25">
      <c r="B15" s="13">
        <v>45362</v>
      </c>
      <c r="C15" s="16">
        <v>5431.4979816999803</v>
      </c>
      <c r="D15" s="16">
        <v>123762.00555916601</v>
      </c>
      <c r="E15" s="6">
        <f t="shared" si="0"/>
        <v>15</v>
      </c>
      <c r="F15" s="7">
        <f t="shared" si="1"/>
        <v>0</v>
      </c>
      <c r="G15" s="8">
        <v>35.053981472576105</v>
      </c>
      <c r="H15" s="9">
        <f>GNC!AA15</f>
        <v>184.1874428818993</v>
      </c>
    </row>
    <row r="16" spans="2:11" s="1" customFormat="1" ht="19.75" customHeight="1" x14ac:dyDescent="0.25">
      <c r="B16" s="13">
        <v>45363</v>
      </c>
      <c r="C16" s="17">
        <v>4100.9466180519603</v>
      </c>
      <c r="D16" s="17">
        <v>124978.095631358</v>
      </c>
      <c r="E16" s="6">
        <f t="shared" si="0"/>
        <v>15</v>
      </c>
      <c r="F16" s="7">
        <f t="shared" si="1"/>
        <v>0</v>
      </c>
      <c r="G16" s="8">
        <v>35.002582049416297</v>
      </c>
      <c r="H16" s="9">
        <f>GNC!AA16</f>
        <v>181.60521960804928</v>
      </c>
    </row>
    <row r="17" spans="2:8" s="1" customFormat="1" ht="19.75" customHeight="1" x14ac:dyDescent="0.25">
      <c r="B17" s="13">
        <v>45364</v>
      </c>
      <c r="C17" s="16">
        <v>3840.9901279144401</v>
      </c>
      <c r="D17" s="16">
        <v>119109.00935141199</v>
      </c>
      <c r="E17" s="6">
        <f t="shared" si="0"/>
        <v>15</v>
      </c>
      <c r="F17" s="7">
        <f t="shared" si="1"/>
        <v>104.109009351412</v>
      </c>
      <c r="G17" s="8">
        <v>33.275888432773499</v>
      </c>
      <c r="H17" s="9">
        <f>GNC!AA17</f>
        <v>175.56267843654678</v>
      </c>
    </row>
    <row r="18" spans="2:8" s="1" customFormat="1" ht="19.75" customHeight="1" x14ac:dyDescent="0.25">
      <c r="B18" s="13">
        <v>45365</v>
      </c>
      <c r="C18" s="17">
        <v>3733.6179670604402</v>
      </c>
      <c r="D18" s="17">
        <v>120417.033839778</v>
      </c>
      <c r="E18" s="6">
        <f t="shared" si="0"/>
        <v>15</v>
      </c>
      <c r="F18" s="7">
        <f t="shared" si="1"/>
        <v>0</v>
      </c>
      <c r="G18" s="8">
        <v>32.455608506191503</v>
      </c>
      <c r="H18" s="9">
        <f>GNC!AA18</f>
        <v>199.1217327599295</v>
      </c>
    </row>
    <row r="19" spans="2:8" s="1" customFormat="1" ht="19.75" customHeight="1" x14ac:dyDescent="0.25">
      <c r="B19" s="13">
        <v>45366</v>
      </c>
      <c r="C19" s="16">
        <v>2817.7931107807699</v>
      </c>
      <c r="D19" s="16">
        <v>123616.085562515</v>
      </c>
      <c r="E19" s="6">
        <f t="shared" si="0"/>
        <v>15</v>
      </c>
      <c r="F19" s="7">
        <f t="shared" si="1"/>
        <v>0</v>
      </c>
      <c r="G19" s="8">
        <v>31.021369723858299</v>
      </c>
      <c r="H19" s="9">
        <f>GNC!AA19</f>
        <v>195.52216875942702</v>
      </c>
    </row>
    <row r="20" spans="2:8" s="1" customFormat="1" ht="19.75" customHeight="1" x14ac:dyDescent="0.25">
      <c r="B20" s="13">
        <v>45367</v>
      </c>
      <c r="C20" s="17">
        <v>2845.8879603585901</v>
      </c>
      <c r="D20" s="17">
        <v>129241.64797509499</v>
      </c>
      <c r="E20" s="6">
        <f t="shared" si="0"/>
        <v>15</v>
      </c>
      <c r="F20" s="7">
        <f t="shared" si="1"/>
        <v>0</v>
      </c>
      <c r="G20" s="8">
        <v>29.847136216788897</v>
      </c>
      <c r="H20" s="9">
        <f>GNC!AA20</f>
        <v>190.7344882870093</v>
      </c>
    </row>
    <row r="21" spans="2:8" s="1" customFormat="1" ht="19.75" customHeight="1" x14ac:dyDescent="0.25">
      <c r="B21" s="13">
        <v>45368</v>
      </c>
      <c r="C21" s="16">
        <v>3109.6313828739799</v>
      </c>
      <c r="D21" s="16">
        <v>135719.56978646401</v>
      </c>
      <c r="E21" s="6">
        <f t="shared" si="0"/>
        <v>15</v>
      </c>
      <c r="F21" s="7">
        <f t="shared" si="1"/>
        <v>0</v>
      </c>
      <c r="G21" s="8">
        <v>22.594768741732</v>
      </c>
      <c r="H21" s="9">
        <f>GNC!AA21</f>
        <v>183.1724728957762</v>
      </c>
    </row>
    <row r="22" spans="2:8" s="1" customFormat="1" ht="19.75" customHeight="1" x14ac:dyDescent="0.25">
      <c r="B22" s="13">
        <v>45369</v>
      </c>
      <c r="C22" s="17">
        <v>3549.7712421658698</v>
      </c>
      <c r="D22" s="17">
        <v>134645.12623078801</v>
      </c>
      <c r="E22" s="6">
        <f t="shared" si="0"/>
        <v>15</v>
      </c>
      <c r="F22" s="7">
        <f t="shared" si="1"/>
        <v>0</v>
      </c>
      <c r="G22" s="8">
        <v>15.759145683599</v>
      </c>
      <c r="H22" s="9">
        <f>GNC!AA22</f>
        <v>178.8963872751356</v>
      </c>
    </row>
    <row r="23" spans="2:8" s="1" customFormat="1" ht="19.75" customHeight="1" x14ac:dyDescent="0.25">
      <c r="B23" s="13">
        <v>45370</v>
      </c>
      <c r="C23" s="16">
        <v>1878.42816107267</v>
      </c>
      <c r="D23" s="16">
        <v>56054.254381232</v>
      </c>
      <c r="E23" s="6">
        <f t="shared" si="0"/>
        <v>15</v>
      </c>
      <c r="F23" s="7">
        <f t="shared" si="1"/>
        <v>41.054254381231999</v>
      </c>
      <c r="G23" s="8">
        <v>20.7047828556422</v>
      </c>
      <c r="H23" s="9">
        <f>GNC!AA23</f>
        <v>174.92858442816697</v>
      </c>
    </row>
    <row r="24" spans="2:8" s="1" customFormat="1" ht="19.75" customHeight="1" x14ac:dyDescent="0.25">
      <c r="B24" s="13">
        <v>45371</v>
      </c>
      <c r="C24" s="17">
        <v>1986.7244082593199</v>
      </c>
      <c r="D24" s="17">
        <v>55906.004454495502</v>
      </c>
      <c r="E24" s="6">
        <f t="shared" si="0"/>
        <v>15</v>
      </c>
      <c r="F24" s="7">
        <f t="shared" si="1"/>
        <v>40.906004454495502</v>
      </c>
      <c r="G24" s="8">
        <v>26.8679436082279</v>
      </c>
      <c r="H24" s="9">
        <f>GNC!AA24</f>
        <v>173.50569105226958</v>
      </c>
    </row>
    <row r="25" spans="2:8" s="1" customFormat="1" ht="19.75" customHeight="1" x14ac:dyDescent="0.25">
      <c r="B25" s="13">
        <v>45372</v>
      </c>
      <c r="C25" s="16">
        <v>1638.65726733476</v>
      </c>
      <c r="D25" s="16">
        <v>114886.72089601</v>
      </c>
      <c r="E25" s="6">
        <f t="shared" si="0"/>
        <v>15</v>
      </c>
      <c r="F25" s="7">
        <f t="shared" si="1"/>
        <v>99.88672089600999</v>
      </c>
      <c r="G25" s="8">
        <v>33.5554258682469</v>
      </c>
      <c r="H25" s="9">
        <f>GNC!AA25</f>
        <v>178.40372382242538</v>
      </c>
    </row>
    <row r="26" spans="2:8" s="1" customFormat="1" ht="19.75" customHeight="1" x14ac:dyDescent="0.25">
      <c r="B26" s="13">
        <v>45373</v>
      </c>
      <c r="C26" s="17">
        <v>1823.59875340393</v>
      </c>
      <c r="D26" s="17">
        <v>132927.000994131</v>
      </c>
      <c r="E26" s="6">
        <f t="shared" si="0"/>
        <v>15</v>
      </c>
      <c r="F26" s="7">
        <f t="shared" si="1"/>
        <v>0</v>
      </c>
      <c r="G26" s="8">
        <v>38.050329671303103</v>
      </c>
      <c r="H26" s="9">
        <f>GNC!AA26</f>
        <v>167.61785965117241</v>
      </c>
    </row>
    <row r="27" spans="2:8" s="1" customFormat="1" ht="19.75" customHeight="1" x14ac:dyDescent="0.25">
      <c r="B27" s="13">
        <v>45374</v>
      </c>
      <c r="C27" s="16">
        <v>1927.7276347904899</v>
      </c>
      <c r="D27" s="16">
        <v>134781.606279339</v>
      </c>
      <c r="E27" s="6">
        <f t="shared" si="0"/>
        <v>15</v>
      </c>
      <c r="F27" s="7">
        <f t="shared" si="1"/>
        <v>0</v>
      </c>
      <c r="G27" s="8">
        <v>39.736490470923997</v>
      </c>
      <c r="H27" s="9">
        <f>GNC!AA27</f>
        <v>161.5521029676986</v>
      </c>
    </row>
    <row r="28" spans="2:8" s="1" customFormat="1" ht="19.75" customHeight="1" x14ac:dyDescent="0.25">
      <c r="B28" s="13">
        <v>45375</v>
      </c>
      <c r="C28" s="17">
        <v>1068.0501860213401</v>
      </c>
      <c r="D28" s="17">
        <v>137229.69393903401</v>
      </c>
      <c r="E28" s="6">
        <f t="shared" si="0"/>
        <v>15</v>
      </c>
      <c r="F28" s="7">
        <f t="shared" si="1"/>
        <v>0</v>
      </c>
      <c r="G28" s="8">
        <v>41.129401139392904</v>
      </c>
      <c r="H28" s="9">
        <f>GNC!AA28</f>
        <v>164.18340158704089</v>
      </c>
    </row>
    <row r="29" spans="2:8" s="1" customFormat="1" ht="19.75" customHeight="1" x14ac:dyDescent="0.25">
      <c r="B29" s="13">
        <v>45376</v>
      </c>
      <c r="C29" s="16">
        <v>1203.5567907510999</v>
      </c>
      <c r="D29" s="16">
        <v>137440.12884531199</v>
      </c>
      <c r="E29" s="6">
        <f t="shared" si="0"/>
        <v>15</v>
      </c>
      <c r="F29" s="7">
        <f t="shared" si="1"/>
        <v>0</v>
      </c>
      <c r="G29" s="8">
        <v>38.523733515070298</v>
      </c>
      <c r="H29" s="9">
        <f>GNC!AA29</f>
        <v>164.72063941591159</v>
      </c>
    </row>
    <row r="30" spans="2:8" s="1" customFormat="1" ht="19.75" customHeight="1" x14ac:dyDescent="0.25">
      <c r="B30" s="13">
        <v>45377</v>
      </c>
      <c r="C30" s="17">
        <v>1315.44431052205</v>
      </c>
      <c r="D30" s="17">
        <v>135313.30010138699</v>
      </c>
      <c r="E30" s="6">
        <f t="shared" si="0"/>
        <v>15</v>
      </c>
      <c r="F30" s="7">
        <f t="shared" si="1"/>
        <v>0</v>
      </c>
      <c r="G30" s="8">
        <v>27.796644696984103</v>
      </c>
      <c r="H30" s="9">
        <f>GNC!AA30</f>
        <v>158.09183452901669</v>
      </c>
    </row>
    <row r="31" spans="2:8" s="1" customFormat="1" ht="19.75" customHeight="1" x14ac:dyDescent="0.25">
      <c r="B31" s="13">
        <v>45378</v>
      </c>
      <c r="C31" s="16">
        <v>1922.2119345111601</v>
      </c>
      <c r="D31" s="16">
        <v>133237.93620706</v>
      </c>
      <c r="E31" s="6">
        <f t="shared" si="0"/>
        <v>15</v>
      </c>
      <c r="F31" s="7">
        <f t="shared" si="1"/>
        <v>0</v>
      </c>
      <c r="G31" s="8">
        <v>20.517717969354198</v>
      </c>
      <c r="H31" s="9">
        <f>GNC!AA31</f>
        <v>115.96545420575069</v>
      </c>
    </row>
    <row r="32" spans="2:8" s="1" customFormat="1" ht="19.75" customHeight="1" x14ac:dyDescent="0.25">
      <c r="B32" s="13">
        <v>45379</v>
      </c>
      <c r="C32" s="17">
        <v>2063.4348706304399</v>
      </c>
      <c r="D32" s="17">
        <v>123121.16497845799</v>
      </c>
      <c r="E32" s="6">
        <f t="shared" si="0"/>
        <v>15</v>
      </c>
      <c r="F32" s="7">
        <f t="shared" si="1"/>
        <v>0</v>
      </c>
      <c r="G32" s="8">
        <v>26.53502230941</v>
      </c>
      <c r="H32" s="9">
        <f>GNC!AA32</f>
        <v>162.09743110803541</v>
      </c>
    </row>
    <row r="33" spans="2:8" s="1" customFormat="1" ht="19.75" customHeight="1" x14ac:dyDescent="0.25">
      <c r="B33" s="13">
        <v>45380</v>
      </c>
      <c r="C33" s="14">
        <v>2086.8064755526998</v>
      </c>
      <c r="D33" s="14">
        <v>71820.596043529105</v>
      </c>
      <c r="E33" s="6">
        <f t="shared" si="0"/>
        <v>15</v>
      </c>
      <c r="F33" s="7">
        <f t="shared" si="1"/>
        <v>56.820596043529108</v>
      </c>
      <c r="G33" s="8">
        <v>27.121030838804703</v>
      </c>
      <c r="H33" s="9">
        <f>GNC!AA33</f>
        <v>162.89602448030561</v>
      </c>
    </row>
    <row r="34" spans="2:8" s="1" customFormat="1" ht="19.75" customHeight="1" x14ac:dyDescent="0.25">
      <c r="B34" s="13">
        <v>45381</v>
      </c>
      <c r="C34" s="14">
        <v>2086.8064755526998</v>
      </c>
      <c r="D34" s="14">
        <v>107774.883298827</v>
      </c>
      <c r="E34" s="6">
        <f t="shared" ref="E34:E35" si="2">IF(D34&lt;15000,D34/1000,15000/1000)</f>
        <v>15</v>
      </c>
      <c r="F34" s="7">
        <f t="shared" ref="F34:F35" si="3">IF(D34&gt;15000,IF(D34&lt;120000,(D34-15000)/1000,0),0)</f>
        <v>92.774883298827007</v>
      </c>
      <c r="G34" s="8">
        <v>29.908599458819001</v>
      </c>
      <c r="H34" s="9">
        <f>GNC!AA34</f>
        <v>159.74143030605663</v>
      </c>
    </row>
    <row r="35" spans="2:8" s="1" customFormat="1" ht="19.75" customHeight="1" x14ac:dyDescent="0.25">
      <c r="B35" s="13">
        <v>45382</v>
      </c>
      <c r="C35" s="14">
        <v>2086.8064755526998</v>
      </c>
      <c r="D35" s="14">
        <v>108424.16895323699</v>
      </c>
      <c r="E35" s="6">
        <f t="shared" si="2"/>
        <v>15</v>
      </c>
      <c r="F35" s="7">
        <f t="shared" si="3"/>
        <v>93.424168953236986</v>
      </c>
      <c r="G35" s="8">
        <v>29.723860061033502</v>
      </c>
      <c r="H35" s="9">
        <f>GNC!AA35</f>
        <v>158.1197573742009</v>
      </c>
    </row>
    <row r="36" spans="2:8" s="1" customFormat="1" ht="28.75" customHeight="1" x14ac:dyDescent="0.25">
      <c r="B36" s="11" t="s">
        <v>7</v>
      </c>
      <c r="C36" s="12">
        <f t="shared" ref="C36" si="4">SUM(C5:C35)/29</f>
        <v>3230.0978192082148</v>
      </c>
      <c r="D36" s="12">
        <f>SUM(D5:D35)/29/1000</f>
        <v>129.69978132539401</v>
      </c>
      <c r="E36" s="12">
        <f>SUM(E5:E35)/31</f>
        <v>15</v>
      </c>
      <c r="F36" s="12">
        <f>SUM(F5:F35)/31</f>
        <v>25.839261124436611</v>
      </c>
      <c r="G36" s="12">
        <f>SUM(G5:G35)/31</f>
        <v>29.907483555483484</v>
      </c>
      <c r="H36" s="12">
        <f>SUM(H5:H35)/31</f>
        <v>168.60010424679152</v>
      </c>
    </row>
    <row r="37" spans="2:8" ht="25.5" customHeight="1" x14ac:dyDescent="0.3">
      <c r="B37" s="24" t="s">
        <v>22</v>
      </c>
      <c r="C37" s="25">
        <f>C36/D36</f>
        <v>24.904419931938556</v>
      </c>
      <c r="E37" s="26">
        <f>C37*E36</f>
        <v>373.56629897907834</v>
      </c>
      <c r="F37" s="26">
        <f>F36*C37</f>
        <v>643.51180977398417</v>
      </c>
      <c r="G37" s="26">
        <f>C37*G36</f>
        <v>744.82852957330749</v>
      </c>
      <c r="H37" s="26">
        <f>H36*10</f>
        <v>1686.0010424679151</v>
      </c>
    </row>
  </sheetData>
  <mergeCells count="1">
    <mergeCell ref="D2:E2"/>
  </mergeCells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AF5F-703D-4F6E-91F0-8292871EAE6A}">
  <dimension ref="B1:AA35"/>
  <sheetViews>
    <sheetView zoomScaleNormal="100" workbookViewId="0">
      <selection activeCell="B5" sqref="B5:N35"/>
    </sheetView>
  </sheetViews>
  <sheetFormatPr defaultColWidth="9.1796875" defaultRowHeight="12.5" x14ac:dyDescent="0.25"/>
  <cols>
    <col min="1" max="1" width="1" style="18" customWidth="1"/>
    <col min="2" max="2" width="11.26953125" style="18" bestFit="1" customWidth="1"/>
    <col min="3" max="9" width="12" style="18" customWidth="1"/>
    <col min="10" max="14" width="11.453125" style="18" customWidth="1"/>
    <col min="15" max="16384" width="9.1796875" style="18"/>
  </cols>
  <sheetData>
    <row r="1" spans="2:27" s="19" customFormat="1" ht="8.5" customHeight="1" x14ac:dyDescent="0.25"/>
    <row r="2" spans="2:27" s="19" customFormat="1" ht="31.5" customHeight="1" x14ac:dyDescent="0.25">
      <c r="D2" s="31" t="s">
        <v>21</v>
      </c>
      <c r="E2" s="31"/>
      <c r="F2" s="31"/>
    </row>
    <row r="3" spans="2:27" s="19" customFormat="1" ht="18.25" customHeight="1" x14ac:dyDescent="0.25"/>
    <row r="4" spans="2:27" s="19" customFormat="1" ht="24" customHeight="1" x14ac:dyDescent="0.25">
      <c r="C4" s="23" t="s">
        <v>20</v>
      </c>
      <c r="D4" s="23" t="s">
        <v>19</v>
      </c>
      <c r="E4" s="23" t="s">
        <v>18</v>
      </c>
      <c r="F4" s="23" t="s">
        <v>17</v>
      </c>
      <c r="G4" s="23" t="s">
        <v>16</v>
      </c>
      <c r="H4" s="23" t="s">
        <v>15</v>
      </c>
      <c r="I4" s="23" t="s">
        <v>14</v>
      </c>
      <c r="J4" s="23" t="s">
        <v>13</v>
      </c>
      <c r="K4" s="23" t="s">
        <v>12</v>
      </c>
      <c r="L4" s="23" t="s">
        <v>11</v>
      </c>
      <c r="M4" s="23" t="s">
        <v>10</v>
      </c>
      <c r="N4" s="22" t="s">
        <v>9</v>
      </c>
      <c r="O4" s="21" t="s">
        <v>20</v>
      </c>
      <c r="P4" s="21" t="s">
        <v>19</v>
      </c>
      <c r="Q4" s="21" t="s">
        <v>18</v>
      </c>
      <c r="R4" s="21" t="s">
        <v>17</v>
      </c>
      <c r="S4" s="21" t="s">
        <v>16</v>
      </c>
      <c r="T4" s="21" t="s">
        <v>15</v>
      </c>
      <c r="U4" s="21" t="s">
        <v>14</v>
      </c>
      <c r="V4" s="21" t="s">
        <v>13</v>
      </c>
      <c r="W4" s="21" t="s">
        <v>12</v>
      </c>
      <c r="X4" s="21" t="s">
        <v>11</v>
      </c>
      <c r="Y4" s="21" t="s">
        <v>10</v>
      </c>
      <c r="Z4" s="21" t="s">
        <v>9</v>
      </c>
      <c r="AA4" s="21" t="s">
        <v>8</v>
      </c>
    </row>
    <row r="5" spans="2:27" s="19" customFormat="1" ht="19.75" customHeight="1" x14ac:dyDescent="0.25">
      <c r="B5" s="27">
        <v>45352</v>
      </c>
      <c r="C5" s="28">
        <v>0</v>
      </c>
      <c r="D5" s="28">
        <v>17183.289344166798</v>
      </c>
      <c r="E5" s="28">
        <v>0</v>
      </c>
      <c r="F5" s="28">
        <v>0</v>
      </c>
      <c r="G5" s="28">
        <v>0</v>
      </c>
      <c r="H5" s="28">
        <v>0</v>
      </c>
      <c r="I5" s="28">
        <v>66090.152684417699</v>
      </c>
      <c r="J5" s="28">
        <v>39671.0346561306</v>
      </c>
      <c r="K5" s="28">
        <v>62547.173212767302</v>
      </c>
      <c r="L5" s="28">
        <v>15228.690181267901</v>
      </c>
      <c r="M5" s="28">
        <v>56801.5108383115</v>
      </c>
      <c r="N5" s="28">
        <v>59475.660242497397</v>
      </c>
      <c r="O5" s="20"/>
      <c r="P5" s="20">
        <f>IF(D5&lt;=20000,0,D5-20000)/1000</f>
        <v>0</v>
      </c>
      <c r="Q5" s="20">
        <f>E5/1000</f>
        <v>0</v>
      </c>
      <c r="R5" s="20">
        <f>F5/1000</f>
        <v>0</v>
      </c>
      <c r="S5" s="20">
        <f t="shared" ref="S5:S33" si="0">G5/1000</f>
        <v>0</v>
      </c>
      <c r="T5" s="20">
        <f t="shared" ref="T5:T33" si="1">H5/1000</f>
        <v>0</v>
      </c>
      <c r="U5" s="20">
        <f t="shared" ref="U5:U33" si="2">I5/1000</f>
        <v>66.090152684417703</v>
      </c>
      <c r="V5" s="20">
        <f>IF(J5&lt;=7000,0,J5-7000)/1000</f>
        <v>32.671034656130601</v>
      </c>
      <c r="W5" s="20">
        <f>IF(K5&lt;=37000,0,K5-37000)/1000</f>
        <v>25.547173212767301</v>
      </c>
      <c r="X5" s="20">
        <f>IF(L5&lt;=31000,0,L5-31000)/1000</f>
        <v>0</v>
      </c>
      <c r="Y5" s="20">
        <f t="shared" ref="Y5:Z5" si="3">IF(M5&lt;=31000,0,M5-31000)/1000</f>
        <v>25.801510838311501</v>
      </c>
      <c r="Z5" s="20">
        <f t="shared" si="3"/>
        <v>28.475660242497398</v>
      </c>
      <c r="AA5" s="20">
        <f t="shared" ref="AA5:AA33" si="4">SUM(O5:Z5)</f>
        <v>178.58553163412449</v>
      </c>
    </row>
    <row r="6" spans="2:27" s="19" customFormat="1" ht="19.75" customHeight="1" x14ac:dyDescent="0.25">
      <c r="B6" s="27">
        <v>45353</v>
      </c>
      <c r="C6" s="29">
        <v>0</v>
      </c>
      <c r="D6" s="29">
        <v>17183.289344166798</v>
      </c>
      <c r="E6" s="29">
        <v>0</v>
      </c>
      <c r="F6" s="29">
        <v>0</v>
      </c>
      <c r="G6" s="29">
        <v>0</v>
      </c>
      <c r="H6" s="29">
        <v>0</v>
      </c>
      <c r="I6" s="29">
        <v>64923.836920182301</v>
      </c>
      <c r="J6" s="29">
        <v>39556.143081065202</v>
      </c>
      <c r="K6" s="29">
        <v>62686.787438688603</v>
      </c>
      <c r="L6" s="29">
        <v>16066.375536796</v>
      </c>
      <c r="M6" s="29">
        <v>56318.230825506798</v>
      </c>
      <c r="N6" s="29">
        <v>58960.161562172398</v>
      </c>
      <c r="O6" s="20"/>
      <c r="P6" s="20">
        <f t="shared" ref="P6:P33" si="5">IF(D6&lt;=20000,0,D6-20000)/1000</f>
        <v>0</v>
      </c>
      <c r="Q6" s="20">
        <f t="shared" ref="Q6:Q33" si="6">E6/1000</f>
        <v>0</v>
      </c>
      <c r="R6" s="20">
        <f t="shared" ref="R6:R33" si="7">F6/1000</f>
        <v>0</v>
      </c>
      <c r="S6" s="20">
        <f t="shared" si="0"/>
        <v>0</v>
      </c>
      <c r="T6" s="20">
        <f t="shared" si="1"/>
        <v>0</v>
      </c>
      <c r="U6" s="20">
        <f t="shared" si="2"/>
        <v>64.923836920182296</v>
      </c>
      <c r="V6" s="20">
        <f t="shared" ref="V6:V33" si="8">IF(J6&lt;=7000,0,J6-7000)/1000</f>
        <v>32.556143081065201</v>
      </c>
      <c r="W6" s="20">
        <f t="shared" ref="W6:W33" si="9">IF(K6&lt;=37000,0,K6-37000)/1000</f>
        <v>25.686787438688604</v>
      </c>
      <c r="X6" s="20">
        <f t="shared" ref="X6:X33" si="10">IF(L6&lt;=31000,0,L6-31000)/1000</f>
        <v>0</v>
      </c>
      <c r="Y6" s="20">
        <f t="shared" ref="Y6:Y33" si="11">IF(M6&lt;=31000,0,M6-31000)/1000</f>
        <v>25.318230825506799</v>
      </c>
      <c r="Z6" s="20">
        <f t="shared" ref="Z6:Z33" si="12">IF(N6&lt;=31000,0,N6-31000)/1000</f>
        <v>27.960161562172399</v>
      </c>
      <c r="AA6" s="20">
        <f t="shared" si="4"/>
        <v>176.4451598276153</v>
      </c>
    </row>
    <row r="7" spans="2:27" s="19" customFormat="1" ht="19.75" customHeight="1" x14ac:dyDescent="0.25">
      <c r="B7" s="27">
        <v>45354</v>
      </c>
      <c r="C7" s="28">
        <v>0</v>
      </c>
      <c r="D7" s="28">
        <v>17183.289344166798</v>
      </c>
      <c r="E7" s="28">
        <v>4252.86411268129</v>
      </c>
      <c r="F7" s="28">
        <v>0</v>
      </c>
      <c r="G7" s="28">
        <v>0</v>
      </c>
      <c r="H7" s="28">
        <v>0</v>
      </c>
      <c r="I7" s="28">
        <v>59865.506119493199</v>
      </c>
      <c r="J7" s="28">
        <v>34868.250491222097</v>
      </c>
      <c r="K7" s="28">
        <v>64082.929697902196</v>
      </c>
      <c r="L7" s="28">
        <v>23809.595297511201</v>
      </c>
      <c r="M7" s="28">
        <v>49283.821750238501</v>
      </c>
      <c r="N7" s="28">
        <v>50175.204884967097</v>
      </c>
      <c r="O7" s="20"/>
      <c r="P7" s="20">
        <f t="shared" si="5"/>
        <v>0</v>
      </c>
      <c r="Q7" s="20">
        <f t="shared" si="6"/>
        <v>4.2528641126812898</v>
      </c>
      <c r="R7" s="20">
        <f t="shared" si="7"/>
        <v>0</v>
      </c>
      <c r="S7" s="20">
        <f t="shared" si="0"/>
        <v>0</v>
      </c>
      <c r="T7" s="20">
        <f t="shared" si="1"/>
        <v>0</v>
      </c>
      <c r="U7" s="20">
        <f t="shared" si="2"/>
        <v>59.865506119493197</v>
      </c>
      <c r="V7" s="20">
        <f t="shared" si="8"/>
        <v>27.868250491222099</v>
      </c>
      <c r="W7" s="20">
        <f t="shared" si="9"/>
        <v>27.082929697902195</v>
      </c>
      <c r="X7" s="20">
        <f t="shared" si="10"/>
        <v>0</v>
      </c>
      <c r="Y7" s="20">
        <f t="shared" si="11"/>
        <v>18.283821750238502</v>
      </c>
      <c r="Z7" s="20">
        <f t="shared" si="12"/>
        <v>19.175204884967098</v>
      </c>
      <c r="AA7" s="20">
        <f t="shared" si="4"/>
        <v>156.52857705650436</v>
      </c>
    </row>
    <row r="8" spans="2:27" s="19" customFormat="1" ht="19.75" customHeight="1" x14ac:dyDescent="0.25">
      <c r="B8" s="27">
        <v>45355</v>
      </c>
      <c r="C8" s="29">
        <v>0</v>
      </c>
      <c r="D8" s="29">
        <v>17183.289344166798</v>
      </c>
      <c r="E8" s="29">
        <v>25953.103247637599</v>
      </c>
      <c r="F8" s="29">
        <v>0</v>
      </c>
      <c r="G8" s="29">
        <v>0</v>
      </c>
      <c r="H8" s="29">
        <v>0</v>
      </c>
      <c r="I8" s="29">
        <v>43251.413234851898</v>
      </c>
      <c r="J8" s="29">
        <v>36661.964073227202</v>
      </c>
      <c r="K8" s="29">
        <v>63513.733238376699</v>
      </c>
      <c r="L8" s="29">
        <v>25302.393559285701</v>
      </c>
      <c r="M8" s="29">
        <v>51753.919593462502</v>
      </c>
      <c r="N8" s="29">
        <v>53869.612093962998</v>
      </c>
      <c r="O8" s="20"/>
      <c r="P8" s="20">
        <f t="shared" si="5"/>
        <v>0</v>
      </c>
      <c r="Q8" s="20">
        <f t="shared" si="6"/>
        <v>25.9531032476376</v>
      </c>
      <c r="R8" s="20">
        <f t="shared" si="7"/>
        <v>0</v>
      </c>
      <c r="S8" s="20">
        <f t="shared" si="0"/>
        <v>0</v>
      </c>
      <c r="T8" s="20">
        <f t="shared" si="1"/>
        <v>0</v>
      </c>
      <c r="U8" s="20">
        <f t="shared" si="2"/>
        <v>43.251413234851896</v>
      </c>
      <c r="V8" s="20">
        <f t="shared" si="8"/>
        <v>29.661964073227203</v>
      </c>
      <c r="W8" s="20">
        <f t="shared" si="9"/>
        <v>26.513733238376698</v>
      </c>
      <c r="X8" s="20">
        <f t="shared" si="10"/>
        <v>0</v>
      </c>
      <c r="Y8" s="20">
        <f t="shared" si="11"/>
        <v>20.753919593462502</v>
      </c>
      <c r="Z8" s="20">
        <f t="shared" si="12"/>
        <v>22.869612093962999</v>
      </c>
      <c r="AA8" s="20">
        <f t="shared" si="4"/>
        <v>169.00374548151888</v>
      </c>
    </row>
    <row r="9" spans="2:27" s="19" customFormat="1" ht="19.75" customHeight="1" x14ac:dyDescent="0.25">
      <c r="B9" s="27">
        <v>45356</v>
      </c>
      <c r="C9" s="28">
        <v>0</v>
      </c>
      <c r="D9" s="28">
        <v>17183.289344166798</v>
      </c>
      <c r="E9" s="28">
        <v>25006.840982565998</v>
      </c>
      <c r="F9" s="28">
        <v>0</v>
      </c>
      <c r="G9" s="28">
        <v>0</v>
      </c>
      <c r="H9" s="28">
        <v>0</v>
      </c>
      <c r="I9" s="28">
        <v>43400.6930610294</v>
      </c>
      <c r="J9" s="28">
        <v>33842.311214362999</v>
      </c>
      <c r="K9" s="28">
        <v>64082.929697902196</v>
      </c>
      <c r="L9" s="28">
        <v>23863.2930767117</v>
      </c>
      <c r="M9" s="28">
        <v>47608.451039182197</v>
      </c>
      <c r="N9" s="28">
        <v>49122.728412636898</v>
      </c>
      <c r="O9" s="20"/>
      <c r="P9" s="20">
        <f t="shared" si="5"/>
        <v>0</v>
      </c>
      <c r="Q9" s="20">
        <f t="shared" si="6"/>
        <v>25.006840982565997</v>
      </c>
      <c r="R9" s="20">
        <f t="shared" si="7"/>
        <v>0</v>
      </c>
      <c r="S9" s="20">
        <f t="shared" si="0"/>
        <v>0</v>
      </c>
      <c r="T9" s="20">
        <f t="shared" si="1"/>
        <v>0</v>
      </c>
      <c r="U9" s="20">
        <f t="shared" si="2"/>
        <v>43.400693061029401</v>
      </c>
      <c r="V9" s="20">
        <f t="shared" si="8"/>
        <v>26.842311214362997</v>
      </c>
      <c r="W9" s="20">
        <f t="shared" si="9"/>
        <v>27.082929697902195</v>
      </c>
      <c r="X9" s="20">
        <f t="shared" si="10"/>
        <v>0</v>
      </c>
      <c r="Y9" s="20">
        <f t="shared" si="11"/>
        <v>16.608451039182196</v>
      </c>
      <c r="Z9" s="20">
        <f t="shared" si="12"/>
        <v>18.122728412636899</v>
      </c>
      <c r="AA9" s="20">
        <f t="shared" si="4"/>
        <v>157.06395440767969</v>
      </c>
    </row>
    <row r="10" spans="2:27" s="19" customFormat="1" ht="19.75" customHeight="1" x14ac:dyDescent="0.25">
      <c r="B10" s="27">
        <v>45357</v>
      </c>
      <c r="C10" s="29">
        <v>0</v>
      </c>
      <c r="D10" s="29">
        <v>17183.289344166798</v>
      </c>
      <c r="E10" s="29">
        <v>24453.968647917402</v>
      </c>
      <c r="F10" s="29">
        <v>0</v>
      </c>
      <c r="G10" s="29">
        <v>0</v>
      </c>
      <c r="H10" s="29">
        <v>0</v>
      </c>
      <c r="I10" s="29">
        <v>42283.779253658497</v>
      </c>
      <c r="J10" s="29">
        <v>37297.375865700102</v>
      </c>
      <c r="K10" s="29">
        <v>62944.536778851099</v>
      </c>
      <c r="L10" s="29">
        <v>31284.326162223701</v>
      </c>
      <c r="M10" s="29">
        <v>52430.511611389004</v>
      </c>
      <c r="N10" s="29">
        <v>54794.396697194403</v>
      </c>
      <c r="O10" s="20"/>
      <c r="P10" s="20">
        <f t="shared" si="5"/>
        <v>0</v>
      </c>
      <c r="Q10" s="20">
        <f t="shared" si="6"/>
        <v>24.453968647917403</v>
      </c>
      <c r="R10" s="20">
        <f t="shared" si="7"/>
        <v>0</v>
      </c>
      <c r="S10" s="20">
        <f t="shared" si="0"/>
        <v>0</v>
      </c>
      <c r="T10" s="20">
        <f t="shared" si="1"/>
        <v>0</v>
      </c>
      <c r="U10" s="20">
        <f t="shared" si="2"/>
        <v>42.283779253658494</v>
      </c>
      <c r="V10" s="20">
        <f t="shared" si="8"/>
        <v>30.297375865700101</v>
      </c>
      <c r="W10" s="20">
        <f t="shared" si="9"/>
        <v>25.944536778851099</v>
      </c>
      <c r="X10" s="20">
        <f t="shared" si="10"/>
        <v>0.2843261622237005</v>
      </c>
      <c r="Y10" s="20">
        <f t="shared" si="11"/>
        <v>21.430511611389004</v>
      </c>
      <c r="Z10" s="20">
        <f t="shared" si="12"/>
        <v>23.794396697194404</v>
      </c>
      <c r="AA10" s="20">
        <f t="shared" si="4"/>
        <v>168.48889501693421</v>
      </c>
    </row>
    <row r="11" spans="2:27" s="19" customFormat="1" ht="19.75" customHeight="1" x14ac:dyDescent="0.25">
      <c r="B11" s="27">
        <v>45358</v>
      </c>
      <c r="C11" s="28">
        <v>0</v>
      </c>
      <c r="D11" s="28">
        <v>17183.289344166798</v>
      </c>
      <c r="E11" s="28">
        <v>20201.1045352361</v>
      </c>
      <c r="F11" s="28">
        <v>0</v>
      </c>
      <c r="G11" s="28">
        <v>0</v>
      </c>
      <c r="H11" s="28">
        <v>0</v>
      </c>
      <c r="I11" s="28">
        <v>34853.0805678904</v>
      </c>
      <c r="J11" s="28">
        <v>37710.756426843</v>
      </c>
      <c r="K11" s="28">
        <v>63213.025674853699</v>
      </c>
      <c r="L11" s="28">
        <v>40477.385961353</v>
      </c>
      <c r="M11" s="28">
        <v>52827.875177472903</v>
      </c>
      <c r="N11" s="28">
        <v>55149.925451156501</v>
      </c>
      <c r="O11" s="20"/>
      <c r="P11" s="20">
        <f t="shared" si="5"/>
        <v>0</v>
      </c>
      <c r="Q11" s="20">
        <f t="shared" si="6"/>
        <v>20.201104535236098</v>
      </c>
      <c r="R11" s="20">
        <f t="shared" si="7"/>
        <v>0</v>
      </c>
      <c r="S11" s="20">
        <f t="shared" si="0"/>
        <v>0</v>
      </c>
      <c r="T11" s="20">
        <f t="shared" si="1"/>
        <v>0</v>
      </c>
      <c r="U11" s="20">
        <f t="shared" si="2"/>
        <v>34.853080567890402</v>
      </c>
      <c r="V11" s="20">
        <f t="shared" si="8"/>
        <v>30.710756426842998</v>
      </c>
      <c r="W11" s="20">
        <f t="shared" si="9"/>
        <v>26.2130256748537</v>
      </c>
      <c r="X11" s="20">
        <f t="shared" si="10"/>
        <v>9.4773859613530007</v>
      </c>
      <c r="Y11" s="20">
        <f t="shared" si="11"/>
        <v>21.827875177472901</v>
      </c>
      <c r="Z11" s="20">
        <f t="shared" si="12"/>
        <v>24.149925451156502</v>
      </c>
      <c r="AA11" s="20">
        <f t="shared" si="4"/>
        <v>167.43315379480558</v>
      </c>
    </row>
    <row r="12" spans="2:27" s="19" customFormat="1" ht="19.75" customHeight="1" x14ac:dyDescent="0.25">
      <c r="B12" s="27">
        <v>45359</v>
      </c>
      <c r="C12" s="29">
        <v>0</v>
      </c>
      <c r="D12" s="29">
        <v>0</v>
      </c>
      <c r="E12" s="29">
        <v>20413.7477408702</v>
      </c>
      <c r="F12" s="29">
        <v>0</v>
      </c>
      <c r="G12" s="29">
        <v>0</v>
      </c>
      <c r="H12" s="29">
        <v>0</v>
      </c>
      <c r="I12" s="29">
        <v>12682.3414915791</v>
      </c>
      <c r="J12" s="29">
        <v>38778.433365801699</v>
      </c>
      <c r="K12" s="29">
        <v>61387.301182035997</v>
      </c>
      <c r="L12" s="29">
        <v>46899.640353735304</v>
      </c>
      <c r="M12" s="29">
        <v>54503.2458885292</v>
      </c>
      <c r="N12" s="29">
        <v>56903.996228824202</v>
      </c>
      <c r="O12" s="20"/>
      <c r="P12" s="20">
        <f t="shared" si="5"/>
        <v>0</v>
      </c>
      <c r="Q12" s="20">
        <f t="shared" si="6"/>
        <v>20.4137477408702</v>
      </c>
      <c r="R12" s="20">
        <f t="shared" si="7"/>
        <v>0</v>
      </c>
      <c r="S12" s="20">
        <f t="shared" si="0"/>
        <v>0</v>
      </c>
      <c r="T12" s="20">
        <f t="shared" si="1"/>
        <v>0</v>
      </c>
      <c r="U12" s="20">
        <f t="shared" si="2"/>
        <v>12.6823414915791</v>
      </c>
      <c r="V12" s="20">
        <f t="shared" si="8"/>
        <v>31.7784333658017</v>
      </c>
      <c r="W12" s="20">
        <f t="shared" si="9"/>
        <v>24.387301182035998</v>
      </c>
      <c r="X12" s="20">
        <f t="shared" si="10"/>
        <v>15.899640353735304</v>
      </c>
      <c r="Y12" s="20">
        <f t="shared" si="11"/>
        <v>23.5032458885292</v>
      </c>
      <c r="Z12" s="20">
        <f t="shared" si="12"/>
        <v>25.903996228824202</v>
      </c>
      <c r="AA12" s="20">
        <f t="shared" si="4"/>
        <v>154.56870625137572</v>
      </c>
    </row>
    <row r="13" spans="2:27" s="19" customFormat="1" ht="19.75" customHeight="1" x14ac:dyDescent="0.25">
      <c r="B13" s="27">
        <v>45360</v>
      </c>
      <c r="C13" s="28">
        <v>0</v>
      </c>
      <c r="D13" s="28">
        <v>0</v>
      </c>
      <c r="E13" s="28">
        <v>24453.968647917402</v>
      </c>
      <c r="F13" s="28">
        <v>0</v>
      </c>
      <c r="G13" s="28">
        <v>0</v>
      </c>
      <c r="H13" s="28">
        <v>0</v>
      </c>
      <c r="I13" s="28">
        <v>1804.2453811375201</v>
      </c>
      <c r="J13" s="28">
        <v>41513.867776900297</v>
      </c>
      <c r="K13" s="28">
        <v>58680.933110329701</v>
      </c>
      <c r="L13" s="28">
        <v>53278.9365227573</v>
      </c>
      <c r="M13" s="28">
        <v>58680.933110329701</v>
      </c>
      <c r="N13" s="28">
        <v>61466.458173790197</v>
      </c>
      <c r="O13" s="20"/>
      <c r="P13" s="20">
        <f t="shared" si="5"/>
        <v>0</v>
      </c>
      <c r="Q13" s="20">
        <f t="shared" si="6"/>
        <v>24.453968647917403</v>
      </c>
      <c r="R13" s="20">
        <f t="shared" si="7"/>
        <v>0</v>
      </c>
      <c r="S13" s="20">
        <f t="shared" si="0"/>
        <v>0</v>
      </c>
      <c r="T13" s="20">
        <f t="shared" si="1"/>
        <v>0</v>
      </c>
      <c r="U13" s="20">
        <f t="shared" si="2"/>
        <v>1.8042453811375201</v>
      </c>
      <c r="V13" s="20">
        <f t="shared" si="8"/>
        <v>34.513867776900298</v>
      </c>
      <c r="W13" s="20">
        <f t="shared" si="9"/>
        <v>21.6809331103297</v>
      </c>
      <c r="X13" s="20">
        <f t="shared" si="10"/>
        <v>22.278936522757299</v>
      </c>
      <c r="Y13" s="20">
        <f t="shared" si="11"/>
        <v>27.6809331103297</v>
      </c>
      <c r="Z13" s="20">
        <f t="shared" si="12"/>
        <v>30.466458173790198</v>
      </c>
      <c r="AA13" s="20">
        <f t="shared" si="4"/>
        <v>162.87934272316213</v>
      </c>
    </row>
    <row r="14" spans="2:27" s="19" customFormat="1" ht="19.75" customHeight="1" x14ac:dyDescent="0.25">
      <c r="B14" s="27">
        <v>45361</v>
      </c>
      <c r="C14" s="29">
        <v>0</v>
      </c>
      <c r="D14" s="29">
        <v>5670.4854835750502</v>
      </c>
      <c r="E14" s="29">
        <v>12758.5923380439</v>
      </c>
      <c r="F14" s="29">
        <v>0</v>
      </c>
      <c r="G14" s="29">
        <v>0</v>
      </c>
      <c r="H14" s="29">
        <v>0</v>
      </c>
      <c r="I14" s="29">
        <v>21703.568397266699</v>
      </c>
      <c r="J14" s="29">
        <v>35233.627310493997</v>
      </c>
      <c r="K14" s="29">
        <v>64662.865713267798</v>
      </c>
      <c r="L14" s="29">
        <v>47189.608361418199</v>
      </c>
      <c r="M14" s="29">
        <v>49230.123971038003</v>
      </c>
      <c r="N14" s="29">
        <v>51201.253533462899</v>
      </c>
      <c r="O14" s="20"/>
      <c r="P14" s="20">
        <f t="shared" si="5"/>
        <v>0</v>
      </c>
      <c r="Q14" s="20">
        <f t="shared" si="6"/>
        <v>12.758592338043901</v>
      </c>
      <c r="R14" s="20">
        <f t="shared" si="7"/>
        <v>0</v>
      </c>
      <c r="S14" s="20">
        <f t="shared" si="0"/>
        <v>0</v>
      </c>
      <c r="T14" s="20">
        <f t="shared" si="1"/>
        <v>0</v>
      </c>
      <c r="U14" s="20">
        <f t="shared" si="2"/>
        <v>21.7035683972667</v>
      </c>
      <c r="V14" s="20">
        <f t="shared" si="8"/>
        <v>28.233627310493997</v>
      </c>
      <c r="W14" s="20">
        <f t="shared" si="9"/>
        <v>27.662865713267799</v>
      </c>
      <c r="X14" s="20">
        <f t="shared" si="10"/>
        <v>16.189608361418198</v>
      </c>
      <c r="Y14" s="20">
        <f t="shared" si="11"/>
        <v>18.230123971038005</v>
      </c>
      <c r="Z14" s="20">
        <f t="shared" si="12"/>
        <v>20.2012535334629</v>
      </c>
      <c r="AA14" s="20">
        <f t="shared" si="4"/>
        <v>144.97963962499151</v>
      </c>
    </row>
    <row r="15" spans="2:27" s="19" customFormat="1" ht="19.75" customHeight="1" x14ac:dyDescent="0.25">
      <c r="B15" s="27">
        <v>45362</v>
      </c>
      <c r="C15" s="28">
        <v>0</v>
      </c>
      <c r="D15" s="28">
        <v>12887.467008125101</v>
      </c>
      <c r="E15" s="28">
        <v>21051.677357772402</v>
      </c>
      <c r="F15" s="28">
        <v>0</v>
      </c>
      <c r="G15" s="28">
        <v>0</v>
      </c>
      <c r="H15" s="28">
        <v>0</v>
      </c>
      <c r="I15" s="28">
        <v>58487.621105207902</v>
      </c>
      <c r="J15" s="28">
        <v>33962.399467187402</v>
      </c>
      <c r="K15" s="28">
        <v>64263.919329965101</v>
      </c>
      <c r="L15" s="28">
        <v>46953.338132935904</v>
      </c>
      <c r="M15" s="28">
        <v>47275.524808139002</v>
      </c>
      <c r="N15" s="28">
        <v>49192.962680691599</v>
      </c>
      <c r="O15" s="20"/>
      <c r="P15" s="20">
        <f t="shared" si="5"/>
        <v>0</v>
      </c>
      <c r="Q15" s="20">
        <f t="shared" si="6"/>
        <v>21.051677357772402</v>
      </c>
      <c r="R15" s="20">
        <f t="shared" si="7"/>
        <v>0</v>
      </c>
      <c r="S15" s="20">
        <f t="shared" si="0"/>
        <v>0</v>
      </c>
      <c r="T15" s="20">
        <f t="shared" si="1"/>
        <v>0</v>
      </c>
      <c r="U15" s="20">
        <f t="shared" si="2"/>
        <v>58.4876211052079</v>
      </c>
      <c r="V15" s="20">
        <f t="shared" si="8"/>
        <v>26.962399467187403</v>
      </c>
      <c r="W15" s="20">
        <f t="shared" si="9"/>
        <v>27.263919329965102</v>
      </c>
      <c r="X15" s="20">
        <f t="shared" si="10"/>
        <v>15.953338132935903</v>
      </c>
      <c r="Y15" s="20">
        <f t="shared" si="11"/>
        <v>16.275524808139004</v>
      </c>
      <c r="Z15" s="20">
        <f t="shared" si="12"/>
        <v>18.192962680691597</v>
      </c>
      <c r="AA15" s="20">
        <f t="shared" si="4"/>
        <v>184.1874428818993</v>
      </c>
    </row>
    <row r="16" spans="2:27" s="19" customFormat="1" ht="19.75" customHeight="1" x14ac:dyDescent="0.25">
      <c r="B16" s="27">
        <v>45363</v>
      </c>
      <c r="C16" s="29">
        <v>0</v>
      </c>
      <c r="D16" s="29">
        <v>16324.1248769585</v>
      </c>
      <c r="E16" s="29">
        <v>21051.677357772402</v>
      </c>
      <c r="F16" s="29">
        <v>0</v>
      </c>
      <c r="G16" s="29">
        <v>0</v>
      </c>
      <c r="H16" s="29">
        <v>0</v>
      </c>
      <c r="I16" s="29">
        <v>58003.267136819202</v>
      </c>
      <c r="J16" s="29">
        <v>36696.552359306297</v>
      </c>
      <c r="K16" s="29">
        <v>63449.295903336002</v>
      </c>
      <c r="L16" s="29">
        <v>34044.392013130499</v>
      </c>
      <c r="M16" s="29">
        <v>51560.607588340601</v>
      </c>
      <c r="N16" s="29">
        <v>53799.427249344299</v>
      </c>
      <c r="O16" s="20"/>
      <c r="P16" s="20">
        <f t="shared" si="5"/>
        <v>0</v>
      </c>
      <c r="Q16" s="20">
        <f t="shared" si="6"/>
        <v>21.051677357772402</v>
      </c>
      <c r="R16" s="20">
        <f t="shared" si="7"/>
        <v>0</v>
      </c>
      <c r="S16" s="20">
        <f t="shared" si="0"/>
        <v>0</v>
      </c>
      <c r="T16" s="20">
        <f t="shared" si="1"/>
        <v>0</v>
      </c>
      <c r="U16" s="20">
        <f t="shared" si="2"/>
        <v>58.003267136819204</v>
      </c>
      <c r="V16" s="20">
        <f t="shared" si="8"/>
        <v>29.696552359306295</v>
      </c>
      <c r="W16" s="20">
        <f t="shared" si="9"/>
        <v>26.449295903336001</v>
      </c>
      <c r="X16" s="20">
        <f t="shared" si="10"/>
        <v>3.0443920131304987</v>
      </c>
      <c r="Y16" s="20">
        <f t="shared" si="11"/>
        <v>20.560607588340602</v>
      </c>
      <c r="Z16" s="20">
        <f t="shared" si="12"/>
        <v>22.799427249344298</v>
      </c>
      <c r="AA16" s="20">
        <f t="shared" si="4"/>
        <v>181.60521960804928</v>
      </c>
    </row>
    <row r="17" spans="2:27" s="19" customFormat="1" ht="19.75" customHeight="1" x14ac:dyDescent="0.25">
      <c r="B17" s="27">
        <v>45364</v>
      </c>
      <c r="C17" s="28">
        <v>0</v>
      </c>
      <c r="D17" s="28">
        <v>21479.111680208502</v>
      </c>
      <c r="E17" s="28">
        <v>21051.677357772402</v>
      </c>
      <c r="F17" s="28">
        <v>0</v>
      </c>
      <c r="G17" s="28">
        <v>0</v>
      </c>
      <c r="H17" s="28">
        <v>0</v>
      </c>
      <c r="I17" s="28">
        <v>59810.734384708703</v>
      </c>
      <c r="J17" s="28">
        <v>41222.324480427298</v>
      </c>
      <c r="K17" s="28">
        <v>37105.1654275603</v>
      </c>
      <c r="L17" s="28">
        <v>15628.4507195592</v>
      </c>
      <c r="M17" s="28">
        <v>59228.650458174998</v>
      </c>
      <c r="N17" s="28">
        <v>61665.014647694603</v>
      </c>
      <c r="O17" s="20"/>
      <c r="P17" s="20">
        <f t="shared" si="5"/>
        <v>1.4791116802085016</v>
      </c>
      <c r="Q17" s="20">
        <f t="shared" si="6"/>
        <v>21.051677357772402</v>
      </c>
      <c r="R17" s="20">
        <f t="shared" si="7"/>
        <v>0</v>
      </c>
      <c r="S17" s="20">
        <f t="shared" si="0"/>
        <v>0</v>
      </c>
      <c r="T17" s="20">
        <f t="shared" si="1"/>
        <v>0</v>
      </c>
      <c r="U17" s="20">
        <f t="shared" si="2"/>
        <v>59.810734384708702</v>
      </c>
      <c r="V17" s="20">
        <f t="shared" si="8"/>
        <v>34.222324480427297</v>
      </c>
      <c r="W17" s="20">
        <f t="shared" si="9"/>
        <v>0.10516542756029958</v>
      </c>
      <c r="X17" s="20">
        <f t="shared" si="10"/>
        <v>0</v>
      </c>
      <c r="Y17" s="20">
        <f t="shared" si="11"/>
        <v>28.228650458174997</v>
      </c>
      <c r="Z17" s="20">
        <f t="shared" si="12"/>
        <v>30.665014647694601</v>
      </c>
      <c r="AA17" s="20">
        <f t="shared" si="4"/>
        <v>175.56267843654678</v>
      </c>
    </row>
    <row r="18" spans="2:27" s="19" customFormat="1" ht="19.75" customHeight="1" x14ac:dyDescent="0.25">
      <c r="B18" s="27">
        <v>45365</v>
      </c>
      <c r="C18" s="29">
        <v>0</v>
      </c>
      <c r="D18" s="29">
        <v>34366.578688333699</v>
      </c>
      <c r="E18" s="29">
        <v>20839.034152138302</v>
      </c>
      <c r="F18" s="29">
        <v>0</v>
      </c>
      <c r="G18" s="29">
        <v>0</v>
      </c>
      <c r="H18" s="29">
        <v>0</v>
      </c>
      <c r="I18" s="29">
        <v>58425.331681335199</v>
      </c>
      <c r="J18" s="29">
        <v>43211.573187831898</v>
      </c>
      <c r="K18" s="29">
        <v>0</v>
      </c>
      <c r="L18" s="29">
        <v>0</v>
      </c>
      <c r="M18" s="29">
        <v>64437.3350406256</v>
      </c>
      <c r="N18" s="29">
        <v>66841.880009664805</v>
      </c>
      <c r="O18" s="20"/>
      <c r="P18" s="20">
        <f t="shared" si="5"/>
        <v>14.366578688333698</v>
      </c>
      <c r="Q18" s="20">
        <f t="shared" si="6"/>
        <v>20.8390341521383</v>
      </c>
      <c r="R18" s="20">
        <f t="shared" si="7"/>
        <v>0</v>
      </c>
      <c r="S18" s="20">
        <f t="shared" si="0"/>
        <v>0</v>
      </c>
      <c r="T18" s="20">
        <f t="shared" si="1"/>
        <v>0</v>
      </c>
      <c r="U18" s="20">
        <f t="shared" si="2"/>
        <v>58.425331681335201</v>
      </c>
      <c r="V18" s="20">
        <f t="shared" si="8"/>
        <v>36.211573187831895</v>
      </c>
      <c r="W18" s="20">
        <f t="shared" si="9"/>
        <v>0</v>
      </c>
      <c r="X18" s="20">
        <f t="shared" si="10"/>
        <v>0</v>
      </c>
      <c r="Y18" s="20">
        <f t="shared" si="11"/>
        <v>33.437335040625598</v>
      </c>
      <c r="Z18" s="20">
        <f t="shared" si="12"/>
        <v>35.841880009664806</v>
      </c>
      <c r="AA18" s="20">
        <f t="shared" si="4"/>
        <v>199.1217327599295</v>
      </c>
    </row>
    <row r="19" spans="2:27" s="19" customFormat="1" ht="19.75" customHeight="1" x14ac:dyDescent="0.25">
      <c r="B19" s="27">
        <v>45366</v>
      </c>
      <c r="C19" s="28">
        <v>0</v>
      </c>
      <c r="D19" s="28">
        <v>34366.578688333699</v>
      </c>
      <c r="E19" s="28">
        <v>20839.034152138302</v>
      </c>
      <c r="F19" s="28">
        <v>0</v>
      </c>
      <c r="G19" s="28">
        <v>0</v>
      </c>
      <c r="H19" s="28">
        <v>0</v>
      </c>
      <c r="I19" s="28">
        <v>56373.002560291301</v>
      </c>
      <c r="J19" s="28">
        <v>42977.079689988699</v>
      </c>
      <c r="K19" s="28">
        <v>0</v>
      </c>
      <c r="L19" s="28">
        <v>0</v>
      </c>
      <c r="M19" s="28">
        <v>63707.045243498498</v>
      </c>
      <c r="N19" s="28">
        <v>66259.428425176506</v>
      </c>
      <c r="O19" s="20"/>
      <c r="P19" s="20">
        <f t="shared" si="5"/>
        <v>14.366578688333698</v>
      </c>
      <c r="Q19" s="20">
        <f t="shared" si="6"/>
        <v>20.8390341521383</v>
      </c>
      <c r="R19" s="20">
        <f t="shared" si="7"/>
        <v>0</v>
      </c>
      <c r="S19" s="20">
        <f t="shared" si="0"/>
        <v>0</v>
      </c>
      <c r="T19" s="20">
        <f t="shared" si="1"/>
        <v>0</v>
      </c>
      <c r="U19" s="20">
        <f t="shared" si="2"/>
        <v>56.373002560291305</v>
      </c>
      <c r="V19" s="20">
        <f t="shared" si="8"/>
        <v>35.977079689988699</v>
      </c>
      <c r="W19" s="20">
        <f t="shared" si="9"/>
        <v>0</v>
      </c>
      <c r="X19" s="20">
        <f t="shared" si="10"/>
        <v>0</v>
      </c>
      <c r="Y19" s="20">
        <f t="shared" si="11"/>
        <v>32.707045243498499</v>
      </c>
      <c r="Z19" s="20">
        <f t="shared" si="12"/>
        <v>35.259428425176509</v>
      </c>
      <c r="AA19" s="20">
        <f t="shared" si="4"/>
        <v>195.52216875942702</v>
      </c>
    </row>
    <row r="20" spans="2:27" s="19" customFormat="1" ht="19.75" customHeight="1" x14ac:dyDescent="0.25">
      <c r="B20" s="27">
        <v>45367</v>
      </c>
      <c r="C20" s="29">
        <v>0</v>
      </c>
      <c r="D20" s="29">
        <v>34366.578688333699</v>
      </c>
      <c r="E20" s="29">
        <v>21051.677357772402</v>
      </c>
      <c r="F20" s="29">
        <v>0</v>
      </c>
      <c r="G20" s="29">
        <v>0</v>
      </c>
      <c r="H20" s="29">
        <v>0</v>
      </c>
      <c r="I20" s="29">
        <v>53151.135808259998</v>
      </c>
      <c r="J20" s="29">
        <v>42687.219324874102</v>
      </c>
      <c r="K20" s="29">
        <v>0</v>
      </c>
      <c r="L20" s="29">
        <v>0</v>
      </c>
      <c r="M20" s="29">
        <v>62998.234558051598</v>
      </c>
      <c r="N20" s="29">
        <v>65479.642549717501</v>
      </c>
      <c r="O20" s="20"/>
      <c r="P20" s="20">
        <f t="shared" si="5"/>
        <v>14.366578688333698</v>
      </c>
      <c r="Q20" s="20">
        <f t="shared" si="6"/>
        <v>21.051677357772402</v>
      </c>
      <c r="R20" s="20">
        <f t="shared" si="7"/>
        <v>0</v>
      </c>
      <c r="S20" s="20">
        <f t="shared" si="0"/>
        <v>0</v>
      </c>
      <c r="T20" s="20">
        <f t="shared" si="1"/>
        <v>0</v>
      </c>
      <c r="U20" s="20">
        <f t="shared" si="2"/>
        <v>53.151135808260001</v>
      </c>
      <c r="V20" s="20">
        <f t="shared" si="8"/>
        <v>35.6872193248741</v>
      </c>
      <c r="W20" s="20">
        <f t="shared" si="9"/>
        <v>0</v>
      </c>
      <c r="X20" s="20">
        <f t="shared" si="10"/>
        <v>0</v>
      </c>
      <c r="Y20" s="20">
        <f t="shared" si="11"/>
        <v>31.998234558051596</v>
      </c>
      <c r="Z20" s="20">
        <f t="shared" si="12"/>
        <v>34.479642549717504</v>
      </c>
      <c r="AA20" s="20">
        <f t="shared" si="4"/>
        <v>190.7344882870093</v>
      </c>
    </row>
    <row r="21" spans="2:27" s="19" customFormat="1" ht="19.75" customHeight="1" x14ac:dyDescent="0.25">
      <c r="B21" s="27">
        <v>45368</v>
      </c>
      <c r="C21" s="28">
        <v>0</v>
      </c>
      <c r="D21" s="28">
        <v>34366.578688333699</v>
      </c>
      <c r="E21" s="28">
        <v>8080.4418140944499</v>
      </c>
      <c r="F21" s="28">
        <v>0</v>
      </c>
      <c r="G21" s="28">
        <v>0</v>
      </c>
      <c r="H21" s="28">
        <v>1775.24858036924</v>
      </c>
      <c r="I21" s="28">
        <v>54522.577089041399</v>
      </c>
      <c r="J21" s="28">
        <v>43268.824202779899</v>
      </c>
      <c r="K21" s="28">
        <v>0</v>
      </c>
      <c r="L21" s="28">
        <v>0</v>
      </c>
      <c r="M21" s="28">
        <v>63803.7012460595</v>
      </c>
      <c r="N21" s="28">
        <v>66355.101275098001</v>
      </c>
      <c r="O21" s="20"/>
      <c r="P21" s="20">
        <f t="shared" si="5"/>
        <v>14.366578688333698</v>
      </c>
      <c r="Q21" s="20">
        <f t="shared" si="6"/>
        <v>8.0804418140944492</v>
      </c>
      <c r="R21" s="20">
        <f t="shared" si="7"/>
        <v>0</v>
      </c>
      <c r="S21" s="20">
        <f t="shared" si="0"/>
        <v>0</v>
      </c>
      <c r="T21" s="20">
        <f t="shared" si="1"/>
        <v>1.7752485803692399</v>
      </c>
      <c r="U21" s="20">
        <f t="shared" si="2"/>
        <v>54.522577089041398</v>
      </c>
      <c r="V21" s="20">
        <f t="shared" si="8"/>
        <v>36.268824202779896</v>
      </c>
      <c r="W21" s="20">
        <f t="shared" si="9"/>
        <v>0</v>
      </c>
      <c r="X21" s="20">
        <f t="shared" si="10"/>
        <v>0</v>
      </c>
      <c r="Y21" s="20">
        <f t="shared" si="11"/>
        <v>32.803701246059497</v>
      </c>
      <c r="Z21" s="20">
        <f t="shared" si="12"/>
        <v>35.355101275098001</v>
      </c>
      <c r="AA21" s="20">
        <f t="shared" si="4"/>
        <v>183.1724728957762</v>
      </c>
    </row>
    <row r="22" spans="2:27" s="19" customFormat="1" ht="19.75" customHeight="1" x14ac:dyDescent="0.25">
      <c r="B22" s="27">
        <v>45369</v>
      </c>
      <c r="C22" s="29">
        <v>0</v>
      </c>
      <c r="D22" s="29">
        <v>34366.578688333699</v>
      </c>
      <c r="E22" s="29">
        <v>0</v>
      </c>
      <c r="F22" s="29">
        <v>0</v>
      </c>
      <c r="G22" s="29">
        <v>0</v>
      </c>
      <c r="H22" s="29">
        <v>0</v>
      </c>
      <c r="I22" s="29">
        <v>59131.994455614098</v>
      </c>
      <c r="J22" s="29">
        <v>43446.782670383902</v>
      </c>
      <c r="K22" s="29">
        <v>0</v>
      </c>
      <c r="L22" s="29">
        <v>0</v>
      </c>
      <c r="M22" s="29">
        <v>64190.3252563032</v>
      </c>
      <c r="N22" s="29">
        <v>66760.706204500704</v>
      </c>
      <c r="O22" s="20"/>
      <c r="P22" s="20">
        <f t="shared" si="5"/>
        <v>14.366578688333698</v>
      </c>
      <c r="Q22" s="20">
        <f t="shared" si="6"/>
        <v>0</v>
      </c>
      <c r="R22" s="20">
        <f t="shared" si="7"/>
        <v>0</v>
      </c>
      <c r="S22" s="20">
        <f t="shared" si="0"/>
        <v>0</v>
      </c>
      <c r="T22" s="20">
        <f t="shared" si="1"/>
        <v>0</v>
      </c>
      <c r="U22" s="20">
        <f t="shared" si="2"/>
        <v>59.131994455614098</v>
      </c>
      <c r="V22" s="20">
        <f t="shared" si="8"/>
        <v>36.446782670383904</v>
      </c>
      <c r="W22" s="20">
        <f t="shared" si="9"/>
        <v>0</v>
      </c>
      <c r="X22" s="20">
        <f t="shared" si="10"/>
        <v>0</v>
      </c>
      <c r="Y22" s="20">
        <f t="shared" si="11"/>
        <v>33.190325256303197</v>
      </c>
      <c r="Z22" s="20">
        <f t="shared" si="12"/>
        <v>35.760706204500707</v>
      </c>
      <c r="AA22" s="20">
        <f t="shared" si="4"/>
        <v>178.8963872751356</v>
      </c>
    </row>
    <row r="23" spans="2:27" s="19" customFormat="1" ht="19.75" customHeight="1" x14ac:dyDescent="0.25">
      <c r="B23" s="27">
        <v>45370</v>
      </c>
      <c r="C23" s="28">
        <v>0</v>
      </c>
      <c r="D23" s="28">
        <v>34452.495135054502</v>
      </c>
      <c r="E23" s="28">
        <v>0</v>
      </c>
      <c r="F23" s="28">
        <v>0</v>
      </c>
      <c r="G23" s="28">
        <v>0</v>
      </c>
      <c r="H23" s="28">
        <v>0</v>
      </c>
      <c r="I23" s="28">
        <v>55609.420140059898</v>
      </c>
      <c r="J23" s="28">
        <v>43408.585506918498</v>
      </c>
      <c r="K23" s="28">
        <v>0</v>
      </c>
      <c r="L23" s="28">
        <v>0</v>
      </c>
      <c r="M23" s="28">
        <v>63964.794583661002</v>
      </c>
      <c r="N23" s="28">
        <v>66493.289062473094</v>
      </c>
      <c r="O23" s="20"/>
      <c r="P23" s="20">
        <f t="shared" si="5"/>
        <v>14.452495135054502</v>
      </c>
      <c r="Q23" s="20">
        <f t="shared" si="6"/>
        <v>0</v>
      </c>
      <c r="R23" s="20">
        <f t="shared" si="7"/>
        <v>0</v>
      </c>
      <c r="S23" s="20">
        <f t="shared" si="0"/>
        <v>0</v>
      </c>
      <c r="T23" s="20">
        <f t="shared" si="1"/>
        <v>0</v>
      </c>
      <c r="U23" s="20">
        <f t="shared" si="2"/>
        <v>55.609420140059896</v>
      </c>
      <c r="V23" s="20">
        <f t="shared" si="8"/>
        <v>36.408585506918499</v>
      </c>
      <c r="W23" s="20">
        <f t="shared" si="9"/>
        <v>0</v>
      </c>
      <c r="X23" s="20">
        <f t="shared" si="10"/>
        <v>0</v>
      </c>
      <c r="Y23" s="20">
        <f t="shared" si="11"/>
        <v>32.964794583661003</v>
      </c>
      <c r="Z23" s="20">
        <f t="shared" si="12"/>
        <v>35.493289062473096</v>
      </c>
      <c r="AA23" s="20">
        <f t="shared" si="4"/>
        <v>174.92858442816697</v>
      </c>
    </row>
    <row r="24" spans="2:27" s="19" customFormat="1" ht="19.75" customHeight="1" x14ac:dyDescent="0.25">
      <c r="B24" s="27">
        <v>45371</v>
      </c>
      <c r="C24" s="29">
        <v>0</v>
      </c>
      <c r="D24" s="29">
        <v>34539.270746242502</v>
      </c>
      <c r="E24" s="29">
        <v>0</v>
      </c>
      <c r="F24" s="29">
        <v>0</v>
      </c>
      <c r="G24" s="29">
        <v>0</v>
      </c>
      <c r="H24" s="29">
        <v>0</v>
      </c>
      <c r="I24" s="29">
        <v>54621.3810027703</v>
      </c>
      <c r="J24" s="29">
        <v>43290.488099257898</v>
      </c>
      <c r="K24" s="29">
        <v>0</v>
      </c>
      <c r="L24" s="29">
        <v>0</v>
      </c>
      <c r="M24" s="29">
        <v>63771.482578539202</v>
      </c>
      <c r="N24" s="29">
        <v>66283.068625459695</v>
      </c>
      <c r="O24" s="20"/>
      <c r="P24" s="20">
        <f t="shared" si="5"/>
        <v>14.539270746242503</v>
      </c>
      <c r="Q24" s="20">
        <f t="shared" si="6"/>
        <v>0</v>
      </c>
      <c r="R24" s="20">
        <f t="shared" si="7"/>
        <v>0</v>
      </c>
      <c r="S24" s="20">
        <f t="shared" si="0"/>
        <v>0</v>
      </c>
      <c r="T24" s="20">
        <f t="shared" si="1"/>
        <v>0</v>
      </c>
      <c r="U24" s="20">
        <f t="shared" si="2"/>
        <v>54.621381002770299</v>
      </c>
      <c r="V24" s="20">
        <f t="shared" si="8"/>
        <v>36.2904880992579</v>
      </c>
      <c r="W24" s="20">
        <f t="shared" si="9"/>
        <v>0</v>
      </c>
      <c r="X24" s="20">
        <f t="shared" si="10"/>
        <v>0</v>
      </c>
      <c r="Y24" s="20">
        <f t="shared" si="11"/>
        <v>32.771482578539199</v>
      </c>
      <c r="Z24" s="20">
        <f t="shared" si="12"/>
        <v>35.283068625459698</v>
      </c>
      <c r="AA24" s="20">
        <f t="shared" si="4"/>
        <v>173.50569105226958</v>
      </c>
    </row>
    <row r="25" spans="2:27" s="19" customFormat="1" ht="19.75" customHeight="1" x14ac:dyDescent="0.25">
      <c r="B25" s="27">
        <v>45372</v>
      </c>
      <c r="C25" s="28">
        <v>0</v>
      </c>
      <c r="D25" s="28">
        <v>33990.436484589904</v>
      </c>
      <c r="E25" s="28">
        <v>0</v>
      </c>
      <c r="F25" s="28">
        <v>0</v>
      </c>
      <c r="G25" s="28">
        <v>0</v>
      </c>
      <c r="H25" s="28">
        <v>0</v>
      </c>
      <c r="I25" s="28">
        <v>63159.327895653201</v>
      </c>
      <c r="J25" s="28">
        <v>43302.351635533101</v>
      </c>
      <c r="K25" s="28">
        <v>0</v>
      </c>
      <c r="L25" s="28">
        <v>0</v>
      </c>
      <c r="M25" s="28">
        <v>63803.7012460595</v>
      </c>
      <c r="N25" s="28">
        <v>63147.906560589698</v>
      </c>
      <c r="O25" s="20"/>
      <c r="P25" s="20">
        <f t="shared" si="5"/>
        <v>13.990436484589903</v>
      </c>
      <c r="Q25" s="20">
        <f t="shared" si="6"/>
        <v>0</v>
      </c>
      <c r="R25" s="20">
        <f t="shared" si="7"/>
        <v>0</v>
      </c>
      <c r="S25" s="20">
        <f t="shared" si="0"/>
        <v>0</v>
      </c>
      <c r="T25" s="20">
        <f t="shared" si="1"/>
        <v>0</v>
      </c>
      <c r="U25" s="20">
        <f t="shared" si="2"/>
        <v>63.159327895653199</v>
      </c>
      <c r="V25" s="20">
        <f t="shared" si="8"/>
        <v>36.3023516355331</v>
      </c>
      <c r="W25" s="20">
        <f t="shared" si="9"/>
        <v>0</v>
      </c>
      <c r="X25" s="20">
        <f t="shared" si="10"/>
        <v>0</v>
      </c>
      <c r="Y25" s="20">
        <f t="shared" si="11"/>
        <v>32.803701246059497</v>
      </c>
      <c r="Z25" s="20">
        <f t="shared" si="12"/>
        <v>32.147906560589696</v>
      </c>
      <c r="AA25" s="20">
        <f t="shared" si="4"/>
        <v>178.40372382242538</v>
      </c>
    </row>
    <row r="26" spans="2:27" s="19" customFormat="1" ht="19.75" customHeight="1" x14ac:dyDescent="0.25">
      <c r="B26" s="27">
        <v>45373</v>
      </c>
      <c r="C26" s="29">
        <v>0</v>
      </c>
      <c r="D26" s="29">
        <v>34469.678424398699</v>
      </c>
      <c r="E26" s="29">
        <v>0</v>
      </c>
      <c r="F26" s="29">
        <v>0</v>
      </c>
      <c r="G26" s="29">
        <v>0</v>
      </c>
      <c r="H26" s="29">
        <v>0</v>
      </c>
      <c r="I26" s="29">
        <v>51957.9711544245</v>
      </c>
      <c r="J26" s="29">
        <v>43162.274921379103</v>
      </c>
      <c r="K26" s="29">
        <v>0</v>
      </c>
      <c r="L26" s="29">
        <v>0</v>
      </c>
      <c r="M26" s="29">
        <v>61226.207844434401</v>
      </c>
      <c r="N26" s="29">
        <v>65801.7273065357</v>
      </c>
      <c r="O26" s="20"/>
      <c r="P26" s="20">
        <f t="shared" si="5"/>
        <v>14.469678424398699</v>
      </c>
      <c r="Q26" s="20">
        <f t="shared" si="6"/>
        <v>0</v>
      </c>
      <c r="R26" s="20">
        <f t="shared" si="7"/>
        <v>0</v>
      </c>
      <c r="S26" s="20">
        <f t="shared" si="0"/>
        <v>0</v>
      </c>
      <c r="T26" s="20">
        <f t="shared" si="1"/>
        <v>0</v>
      </c>
      <c r="U26" s="20">
        <f t="shared" si="2"/>
        <v>51.957971154424499</v>
      </c>
      <c r="V26" s="20">
        <f t="shared" si="8"/>
        <v>36.162274921379101</v>
      </c>
      <c r="W26" s="20">
        <f t="shared" si="9"/>
        <v>0</v>
      </c>
      <c r="X26" s="20">
        <f t="shared" si="10"/>
        <v>0</v>
      </c>
      <c r="Y26" s="20">
        <f t="shared" si="11"/>
        <v>30.226207844434402</v>
      </c>
      <c r="Z26" s="20">
        <f t="shared" si="12"/>
        <v>34.801727306535703</v>
      </c>
      <c r="AA26" s="20">
        <f t="shared" si="4"/>
        <v>167.61785965117241</v>
      </c>
    </row>
    <row r="27" spans="2:27" s="19" customFormat="1" ht="19.75" customHeight="1" x14ac:dyDescent="0.25">
      <c r="B27" s="27">
        <v>45374</v>
      </c>
      <c r="C27" s="28">
        <v>0</v>
      </c>
      <c r="D27" s="28">
        <v>35408.057855483603</v>
      </c>
      <c r="E27" s="28">
        <v>0</v>
      </c>
      <c r="F27" s="28">
        <v>0</v>
      </c>
      <c r="G27" s="28">
        <v>0</v>
      </c>
      <c r="H27" s="28">
        <v>0</v>
      </c>
      <c r="I27" s="28">
        <v>48295.782612948897</v>
      </c>
      <c r="J27" s="28">
        <v>42764.911355295197</v>
      </c>
      <c r="K27" s="28">
        <v>0</v>
      </c>
      <c r="L27" s="28">
        <v>0</v>
      </c>
      <c r="M27" s="28">
        <v>59207.171346494797</v>
      </c>
      <c r="N27" s="28">
        <v>64876.179797476099</v>
      </c>
      <c r="O27" s="20"/>
      <c r="P27" s="20">
        <f t="shared" si="5"/>
        <v>15.408057855483603</v>
      </c>
      <c r="Q27" s="20">
        <f t="shared" si="6"/>
        <v>0</v>
      </c>
      <c r="R27" s="20">
        <f t="shared" si="7"/>
        <v>0</v>
      </c>
      <c r="S27" s="20">
        <f t="shared" si="0"/>
        <v>0</v>
      </c>
      <c r="T27" s="20">
        <f t="shared" si="1"/>
        <v>0</v>
      </c>
      <c r="U27" s="20">
        <f t="shared" si="2"/>
        <v>48.295782612948898</v>
      </c>
      <c r="V27" s="20">
        <f t="shared" si="8"/>
        <v>35.764911355295197</v>
      </c>
      <c r="W27" s="20">
        <f t="shared" si="9"/>
        <v>0</v>
      </c>
      <c r="X27" s="20">
        <f t="shared" si="10"/>
        <v>0</v>
      </c>
      <c r="Y27" s="20">
        <f t="shared" si="11"/>
        <v>28.207171346494796</v>
      </c>
      <c r="Z27" s="20">
        <f t="shared" si="12"/>
        <v>33.876179797476098</v>
      </c>
      <c r="AA27" s="20">
        <f t="shared" si="4"/>
        <v>161.5521029676986</v>
      </c>
    </row>
    <row r="28" spans="2:27" s="19" customFormat="1" ht="19.75" customHeight="1" x14ac:dyDescent="0.25">
      <c r="B28" s="27">
        <v>45375</v>
      </c>
      <c r="C28" s="29">
        <v>0</v>
      </c>
      <c r="D28" s="29">
        <v>34469.678424398699</v>
      </c>
      <c r="E28" s="29">
        <v>0</v>
      </c>
      <c r="F28" s="29">
        <v>0</v>
      </c>
      <c r="G28" s="29">
        <v>0</v>
      </c>
      <c r="H28" s="29">
        <v>0</v>
      </c>
      <c r="I28" s="29">
        <v>48209.866166228101</v>
      </c>
      <c r="J28" s="29">
        <v>43019.501118129498</v>
      </c>
      <c r="K28" s="29">
        <v>0</v>
      </c>
      <c r="L28" s="29">
        <v>0</v>
      </c>
      <c r="M28" s="29">
        <v>62532.177485031301</v>
      </c>
      <c r="N28" s="29">
        <v>64952.1783932533</v>
      </c>
      <c r="O28" s="20"/>
      <c r="P28" s="20">
        <f t="shared" si="5"/>
        <v>14.469678424398699</v>
      </c>
      <c r="Q28" s="20">
        <f t="shared" si="6"/>
        <v>0</v>
      </c>
      <c r="R28" s="20">
        <f t="shared" si="7"/>
        <v>0</v>
      </c>
      <c r="S28" s="20">
        <f t="shared" si="0"/>
        <v>0</v>
      </c>
      <c r="T28" s="20">
        <f t="shared" si="1"/>
        <v>0</v>
      </c>
      <c r="U28" s="20">
        <f t="shared" si="2"/>
        <v>48.209866166228103</v>
      </c>
      <c r="V28" s="20">
        <f t="shared" si="8"/>
        <v>36.019501118129497</v>
      </c>
      <c r="W28" s="20">
        <f t="shared" si="9"/>
        <v>0</v>
      </c>
      <c r="X28" s="20">
        <f t="shared" si="10"/>
        <v>0</v>
      </c>
      <c r="Y28" s="20">
        <f t="shared" si="11"/>
        <v>31.532177485031301</v>
      </c>
      <c r="Z28" s="20">
        <f t="shared" si="12"/>
        <v>33.952178393253298</v>
      </c>
      <c r="AA28" s="20">
        <f t="shared" si="4"/>
        <v>164.18340158704089</v>
      </c>
    </row>
    <row r="29" spans="2:27" s="19" customFormat="1" ht="19.75" customHeight="1" x14ac:dyDescent="0.25">
      <c r="B29" s="27">
        <v>45376</v>
      </c>
      <c r="C29" s="28">
        <v>0</v>
      </c>
      <c r="D29" s="28">
        <v>35262.2576453984</v>
      </c>
      <c r="E29" s="28">
        <v>0</v>
      </c>
      <c r="F29" s="28">
        <v>0</v>
      </c>
      <c r="G29" s="28">
        <v>0</v>
      </c>
      <c r="H29" s="28">
        <v>0</v>
      </c>
      <c r="I29" s="28">
        <v>48102.470607827003</v>
      </c>
      <c r="J29" s="28">
        <v>42921.235084315304</v>
      </c>
      <c r="K29" s="28">
        <v>0</v>
      </c>
      <c r="L29" s="28">
        <v>0</v>
      </c>
      <c r="M29" s="28">
        <v>62523.712900044302</v>
      </c>
      <c r="N29" s="28">
        <v>64910.963178326601</v>
      </c>
      <c r="O29" s="20"/>
      <c r="P29" s="20">
        <f t="shared" si="5"/>
        <v>15.2622576453984</v>
      </c>
      <c r="Q29" s="20">
        <f t="shared" si="6"/>
        <v>0</v>
      </c>
      <c r="R29" s="20">
        <f t="shared" si="7"/>
        <v>0</v>
      </c>
      <c r="S29" s="20">
        <f t="shared" si="0"/>
        <v>0</v>
      </c>
      <c r="T29" s="20">
        <f t="shared" si="1"/>
        <v>0</v>
      </c>
      <c r="U29" s="20">
        <f t="shared" si="2"/>
        <v>48.102470607827001</v>
      </c>
      <c r="V29" s="20">
        <f t="shared" si="8"/>
        <v>35.921235084315306</v>
      </c>
      <c r="W29" s="20">
        <f t="shared" si="9"/>
        <v>0</v>
      </c>
      <c r="X29" s="20">
        <f t="shared" si="10"/>
        <v>0</v>
      </c>
      <c r="Y29" s="20">
        <f t="shared" si="11"/>
        <v>31.523712900044302</v>
      </c>
      <c r="Z29" s="20">
        <f t="shared" si="12"/>
        <v>33.910963178326604</v>
      </c>
      <c r="AA29" s="20">
        <f t="shared" si="4"/>
        <v>164.72063941591159</v>
      </c>
    </row>
    <row r="30" spans="2:27" s="19" customFormat="1" ht="19.75" customHeight="1" x14ac:dyDescent="0.25">
      <c r="B30" s="27">
        <v>45377</v>
      </c>
      <c r="C30" s="29">
        <v>0</v>
      </c>
      <c r="D30" s="29">
        <v>30281.681228991602</v>
      </c>
      <c r="E30" s="29">
        <v>0</v>
      </c>
      <c r="F30" s="29">
        <v>0</v>
      </c>
      <c r="G30" s="29">
        <v>0</v>
      </c>
      <c r="H30" s="29">
        <v>0</v>
      </c>
      <c r="I30" s="29">
        <v>46727.807460293698</v>
      </c>
      <c r="J30" s="29">
        <v>42646.776241054104</v>
      </c>
      <c r="K30" s="29">
        <v>0</v>
      </c>
      <c r="L30" s="29">
        <v>0</v>
      </c>
      <c r="M30" s="29">
        <v>62525.694101087101</v>
      </c>
      <c r="N30" s="29">
        <v>64909.875497590197</v>
      </c>
      <c r="O30" s="20"/>
      <c r="P30" s="20">
        <f t="shared" si="5"/>
        <v>10.281681228991602</v>
      </c>
      <c r="Q30" s="20">
        <f t="shared" si="6"/>
        <v>0</v>
      </c>
      <c r="R30" s="20">
        <f t="shared" si="7"/>
        <v>0</v>
      </c>
      <c r="S30" s="20">
        <f t="shared" si="0"/>
        <v>0</v>
      </c>
      <c r="T30" s="20">
        <f t="shared" si="1"/>
        <v>0</v>
      </c>
      <c r="U30" s="20">
        <f t="shared" si="2"/>
        <v>46.727807460293697</v>
      </c>
      <c r="V30" s="20">
        <f t="shared" si="8"/>
        <v>35.646776241054106</v>
      </c>
      <c r="W30" s="20">
        <f t="shared" si="9"/>
        <v>0</v>
      </c>
      <c r="X30" s="20">
        <f t="shared" si="10"/>
        <v>0</v>
      </c>
      <c r="Y30" s="20">
        <f t="shared" si="11"/>
        <v>31.525694101087101</v>
      </c>
      <c r="Z30" s="20">
        <f t="shared" si="12"/>
        <v>33.9098754975902</v>
      </c>
      <c r="AA30" s="20">
        <f t="shared" si="4"/>
        <v>158.09183452901669</v>
      </c>
    </row>
    <row r="31" spans="2:27" s="19" customFormat="1" ht="19.75" customHeight="1" x14ac:dyDescent="0.25">
      <c r="B31" s="27">
        <v>45378</v>
      </c>
      <c r="C31" s="28">
        <v>0</v>
      </c>
      <c r="D31" s="28">
        <v>34539.442579135997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42807.869578655598</v>
      </c>
      <c r="K31" s="28">
        <v>0</v>
      </c>
      <c r="L31" s="28">
        <v>0</v>
      </c>
      <c r="M31" s="28">
        <v>62557.912768607399</v>
      </c>
      <c r="N31" s="28">
        <v>65060.229279351697</v>
      </c>
      <c r="O31" s="20"/>
      <c r="P31" s="20">
        <f t="shared" si="5"/>
        <v>14.539442579135997</v>
      </c>
      <c r="Q31" s="20">
        <f t="shared" si="6"/>
        <v>0</v>
      </c>
      <c r="R31" s="20">
        <f t="shared" si="7"/>
        <v>0</v>
      </c>
      <c r="S31" s="20">
        <f t="shared" si="0"/>
        <v>0</v>
      </c>
      <c r="T31" s="20">
        <f t="shared" si="1"/>
        <v>0</v>
      </c>
      <c r="U31" s="20">
        <f t="shared" si="2"/>
        <v>0</v>
      </c>
      <c r="V31" s="20">
        <f t="shared" si="8"/>
        <v>35.807869578655598</v>
      </c>
      <c r="W31" s="20">
        <f t="shared" si="9"/>
        <v>0</v>
      </c>
      <c r="X31" s="20">
        <f t="shared" si="10"/>
        <v>0</v>
      </c>
      <c r="Y31" s="20">
        <f t="shared" si="11"/>
        <v>31.557912768607398</v>
      </c>
      <c r="Z31" s="20">
        <f t="shared" si="12"/>
        <v>34.060229279351695</v>
      </c>
      <c r="AA31" s="20">
        <f t="shared" si="4"/>
        <v>115.96545420575069</v>
      </c>
    </row>
    <row r="32" spans="2:27" s="19" customFormat="1" ht="19.75" customHeight="1" x14ac:dyDescent="0.25">
      <c r="B32" s="27">
        <v>45379</v>
      </c>
      <c r="C32" s="29">
        <v>0</v>
      </c>
      <c r="D32" s="29">
        <v>34469.850257292099</v>
      </c>
      <c r="E32" s="29">
        <v>0</v>
      </c>
      <c r="F32" s="29">
        <v>0</v>
      </c>
      <c r="G32" s="29">
        <v>0</v>
      </c>
      <c r="H32" s="29">
        <v>0</v>
      </c>
      <c r="I32" s="29">
        <v>46717.067904453601</v>
      </c>
      <c r="J32" s="29">
        <v>42582.3389060134</v>
      </c>
      <c r="K32" s="29">
        <v>0</v>
      </c>
      <c r="L32" s="29">
        <v>0</v>
      </c>
      <c r="M32" s="29">
        <v>62504.214989406901</v>
      </c>
      <c r="N32" s="29">
        <v>64823.959050869402</v>
      </c>
      <c r="O32" s="20"/>
      <c r="P32" s="20">
        <f t="shared" si="5"/>
        <v>14.469850257292098</v>
      </c>
      <c r="Q32" s="20">
        <f t="shared" si="6"/>
        <v>0</v>
      </c>
      <c r="R32" s="20">
        <f t="shared" si="7"/>
        <v>0</v>
      </c>
      <c r="S32" s="20">
        <f t="shared" si="0"/>
        <v>0</v>
      </c>
      <c r="T32" s="20">
        <f t="shared" si="1"/>
        <v>0</v>
      </c>
      <c r="U32" s="20">
        <f t="shared" si="2"/>
        <v>46.7170679044536</v>
      </c>
      <c r="V32" s="20">
        <f t="shared" si="8"/>
        <v>35.582338906013398</v>
      </c>
      <c r="W32" s="20">
        <f t="shared" si="9"/>
        <v>0</v>
      </c>
      <c r="X32" s="20">
        <f t="shared" si="10"/>
        <v>0</v>
      </c>
      <c r="Y32" s="20">
        <f t="shared" si="11"/>
        <v>31.504214989406901</v>
      </c>
      <c r="Z32" s="20">
        <f t="shared" si="12"/>
        <v>33.823959050869405</v>
      </c>
      <c r="AA32" s="20">
        <f t="shared" si="4"/>
        <v>162.09743110803541</v>
      </c>
    </row>
    <row r="33" spans="2:27" s="19" customFormat="1" ht="19.75" customHeight="1" x14ac:dyDescent="0.25">
      <c r="B33" s="27">
        <v>45380</v>
      </c>
      <c r="C33" s="28">
        <v>0</v>
      </c>
      <c r="D33" s="28">
        <v>33990.436484589904</v>
      </c>
      <c r="E33" s="28">
        <v>0</v>
      </c>
      <c r="F33" s="28">
        <v>0</v>
      </c>
      <c r="G33" s="28">
        <v>0</v>
      </c>
      <c r="H33" s="28">
        <v>0</v>
      </c>
      <c r="I33" s="28">
        <v>47866.2003793447</v>
      </c>
      <c r="J33" s="28">
        <v>42636.036685214</v>
      </c>
      <c r="K33" s="28">
        <v>0</v>
      </c>
      <c r="L33" s="28">
        <v>0</v>
      </c>
      <c r="M33" s="28">
        <v>62514.954545246997</v>
      </c>
      <c r="N33" s="28">
        <v>64888.396385909997</v>
      </c>
      <c r="O33" s="20"/>
      <c r="P33" s="20">
        <f t="shared" si="5"/>
        <v>13.990436484589903</v>
      </c>
      <c r="Q33" s="20">
        <f t="shared" si="6"/>
        <v>0</v>
      </c>
      <c r="R33" s="20">
        <f t="shared" si="7"/>
        <v>0</v>
      </c>
      <c r="S33" s="20">
        <f t="shared" si="0"/>
        <v>0</v>
      </c>
      <c r="T33" s="20">
        <f t="shared" si="1"/>
        <v>0</v>
      </c>
      <c r="U33" s="20">
        <f t="shared" si="2"/>
        <v>47.866200379344697</v>
      </c>
      <c r="V33" s="20">
        <f t="shared" si="8"/>
        <v>35.636036685214002</v>
      </c>
      <c r="W33" s="20">
        <f t="shared" si="9"/>
        <v>0</v>
      </c>
      <c r="X33" s="20">
        <f t="shared" si="10"/>
        <v>0</v>
      </c>
      <c r="Y33" s="20">
        <f t="shared" si="11"/>
        <v>31.514954545246997</v>
      </c>
      <c r="Z33" s="20">
        <f t="shared" si="12"/>
        <v>33.888396385909999</v>
      </c>
      <c r="AA33" s="20">
        <f t="shared" si="4"/>
        <v>162.89602448030561</v>
      </c>
    </row>
    <row r="34" spans="2:27" x14ac:dyDescent="0.25">
      <c r="B34" s="27">
        <v>45381</v>
      </c>
      <c r="C34" s="29">
        <v>0</v>
      </c>
      <c r="D34" s="29">
        <v>33993.271727331601</v>
      </c>
      <c r="E34" s="29">
        <v>0</v>
      </c>
      <c r="F34" s="29">
        <v>0</v>
      </c>
      <c r="G34" s="29">
        <v>0</v>
      </c>
      <c r="H34" s="29">
        <v>0</v>
      </c>
      <c r="I34" s="29">
        <v>45557.195873722303</v>
      </c>
      <c r="J34" s="29">
        <v>42947.483804577001</v>
      </c>
      <c r="K34" s="29">
        <v>0</v>
      </c>
      <c r="L34" s="29">
        <v>0</v>
      </c>
      <c r="M34" s="29">
        <v>61859.841639000602</v>
      </c>
      <c r="N34" s="29">
        <v>64383.637261425101</v>
      </c>
      <c r="O34" s="20"/>
      <c r="P34" s="20">
        <f t="shared" ref="P34:P35" si="13">IF(D34&lt;=20000,0,D34-20000)/1000</f>
        <v>13.993271727331601</v>
      </c>
      <c r="Q34" s="20">
        <f t="shared" ref="Q34:Q35" si="14">E34/1000</f>
        <v>0</v>
      </c>
      <c r="R34" s="20">
        <f t="shared" ref="R34:R35" si="15">F34/1000</f>
        <v>0</v>
      </c>
      <c r="S34" s="20">
        <f t="shared" ref="S34:S35" si="16">G34/1000</f>
        <v>0</v>
      </c>
      <c r="T34" s="20">
        <f t="shared" ref="T34:T35" si="17">H34/1000</f>
        <v>0</v>
      </c>
      <c r="U34" s="20">
        <f t="shared" ref="U34:U35" si="18">I34/1000</f>
        <v>45.5571958737223</v>
      </c>
      <c r="V34" s="20">
        <f t="shared" ref="V34:V35" si="19">IF(J34&lt;=7000,0,J34-7000)/1000</f>
        <v>35.947483804577004</v>
      </c>
      <c r="W34" s="20">
        <f t="shared" ref="W34:W35" si="20">IF(K34&lt;=37000,0,K34-37000)/1000</f>
        <v>0</v>
      </c>
      <c r="X34" s="20">
        <f t="shared" ref="X34:X35" si="21">IF(L34&lt;=31000,0,L34-31000)/1000</f>
        <v>0</v>
      </c>
      <c r="Y34" s="20">
        <f t="shared" ref="Y34:Y35" si="22">IF(M34&lt;=31000,0,M34-31000)/1000</f>
        <v>30.859841639000603</v>
      </c>
      <c r="Z34" s="20">
        <f t="shared" ref="Z34:Z35" si="23">IF(N34&lt;=31000,0,N34-31000)/1000</f>
        <v>33.3836372614251</v>
      </c>
      <c r="AA34" s="20">
        <f t="shared" ref="AA34:AA35" si="24">SUM(O34:Z34)</f>
        <v>159.74143030605663</v>
      </c>
    </row>
    <row r="35" spans="2:27" x14ac:dyDescent="0.25">
      <c r="B35" s="27">
        <v>45382</v>
      </c>
      <c r="C35" s="28">
        <v>0</v>
      </c>
      <c r="D35" s="28">
        <v>34551.728631017097</v>
      </c>
      <c r="E35" s="28">
        <v>0</v>
      </c>
      <c r="F35" s="28">
        <v>0</v>
      </c>
      <c r="G35" s="28">
        <v>0</v>
      </c>
      <c r="H35" s="28">
        <v>0</v>
      </c>
      <c r="I35" s="28">
        <v>42893.786025376503</v>
      </c>
      <c r="J35" s="28">
        <v>43248.191368099899</v>
      </c>
      <c r="K35" s="28">
        <v>0</v>
      </c>
      <c r="L35" s="28">
        <v>0</v>
      </c>
      <c r="M35" s="28">
        <v>61935.018529881301</v>
      </c>
      <c r="N35" s="28">
        <v>64491.032819826098</v>
      </c>
      <c r="O35" s="20"/>
      <c r="P35" s="20">
        <f t="shared" si="13"/>
        <v>14.551728631017097</v>
      </c>
      <c r="Q35" s="20">
        <f t="shared" si="14"/>
        <v>0</v>
      </c>
      <c r="R35" s="20">
        <f t="shared" si="15"/>
        <v>0</v>
      </c>
      <c r="S35" s="20">
        <f t="shared" si="16"/>
        <v>0</v>
      </c>
      <c r="T35" s="20">
        <f t="shared" si="17"/>
        <v>0</v>
      </c>
      <c r="U35" s="20">
        <f t="shared" si="18"/>
        <v>42.8937860253765</v>
      </c>
      <c r="V35" s="20">
        <f t="shared" si="19"/>
        <v>36.248191368099896</v>
      </c>
      <c r="W35" s="20">
        <f t="shared" si="20"/>
        <v>0</v>
      </c>
      <c r="X35" s="20">
        <f t="shared" si="21"/>
        <v>0</v>
      </c>
      <c r="Y35" s="20">
        <f t="shared" si="22"/>
        <v>30.935018529881301</v>
      </c>
      <c r="Z35" s="20">
        <f t="shared" si="23"/>
        <v>33.491032819826096</v>
      </c>
      <c r="AA35" s="20">
        <f t="shared" si="24"/>
        <v>158.1197573742009</v>
      </c>
    </row>
  </sheetData>
  <mergeCells count="1">
    <mergeCell ref="D2:F2"/>
  </mergeCells>
  <pageMargins left="0.7" right="0.7" top="0.75" bottom="0.75" header="0.3" footer="0.3"/>
  <pageSetup paperSize="9" orientation="portrait" r:id="rId1"/>
  <headerFooter alignWithMargins="0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Jan24 (2)</vt:lpstr>
      <vt:lpstr>Feb24</vt:lpstr>
      <vt:lpstr>Mar24</vt:lpstr>
      <vt:lpstr>GNC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Oluwole, Ruth O SPDC-IUC/G/UCL</cp:lastModifiedBy>
  <dcterms:created xsi:type="dcterms:W3CDTF">2024-02-14T12:57:53Z</dcterms:created>
  <dcterms:modified xsi:type="dcterms:W3CDTF">2024-04-16T11:53:55Z</dcterms:modified>
</cp:coreProperties>
</file>