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2 February 2020\NOV Feb 2020 FCF\"/>
    </mc:Choice>
  </mc:AlternateContent>
  <xr:revisionPtr revIDLastSave="0" documentId="13_ncr:1_{FB4A67E0-0994-42F9-9AEF-74350BE04620}" xr6:coauthVersionLast="44" xr6:coauthVersionMax="44" xr10:uidLastSave="{00000000-0000-0000-0000-000000000000}"/>
  <bookViews>
    <workbookView xWindow="-110" yWindow="-110" windowWidth="19420" windowHeight="10420" activeTab="2" xr2:uid="{FF9B8E57-B727-43BB-A63A-A8696AA40007}"/>
  </bookViews>
  <sheets>
    <sheet name="FCF" sheetId="1" r:id="rId1"/>
    <sheet name="Grow IPSC_Feb" sheetId="9" r:id="rId2"/>
    <sheet name="Other Projects_Feb" sheetId="8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1'!XEE1&lt;=[72]!CumP,'[19]prodprof 1'!XEE1*[72]!GORP,[72]!CumP*[72]!GORP+('[19]prodprof 1'!XEE1-[72]!CumP)*([72]!GORP+('[19]prodprof 1'!XEE1-[72]!CumP)*0.5*[72]!SlopeG))</definedName>
    <definedName name="aszdxfc" localSheetId="1">IF('[19]prodprof 1'!XEE1&lt;=CumP,'[19]prodprof 1'!XEE1*GORP,CumP*GORP+('[19]prodprof 1'!XEE1-CumP)*(GORP+('[19]prodprof 1'!XEE1-CumP)*0.5*SlopeG))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1'!XEE1&lt;=[72]!CumP,'[19]prodprof 1'!XEE1*[72]!GORP,[72]!CumP*[72]!GORP+('[19]prodprof 1'!XEE1-[72]!CumP)*([72]!GORP+('[19]prodprof 1'!XEE1-[72]!CumP)*0.5*[72]!SlopeG))</definedName>
    <definedName name="aszdxfc1" localSheetId="1">IF('[19]prodprof 1'!XEE1&lt;=CumP,'[19]prodprof 1'!XEE1*GORP,CumP*GORP+('[19]prodprof 1'!XEE1-CumP)*(GORP+('[19]prodprof 1'!XEE1-CumP)*0.5*SlopeG))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1'!XEE1&lt;=[72]!CumP,'[19]prodprof 1'!XEE1*[72]!GORP,[72]!CumP*[72]!GORP+('[19]prodprof 1'!XEE1-[72]!CumP)*([72]!GORP+('[19]prodprof 1'!XEE1-[72]!CumP)*0.5*[72]!SlopeG))</definedName>
    <definedName name="aszdxfc1000" localSheetId="1">IF('[19]prodprof 1'!XEE1&lt;=CumP,'[19]prodprof 1'!XEE1*GORP,CumP*GORP+('[19]prodprof 1'!XEE1-CumP)*(GORP+('[19]prodprof 1'!XEE1-CumP)*0.5*SlopeG))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 localSheetId="1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 localSheetId="1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 localSheetId="1">#REF!</definedName>
    <definedName name="CtryCode">#REF!</definedName>
    <definedName name="CtryName">[39]SetUp!$C$7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1'!XEE1&lt;=[72]!CumP,'[19]prodprof 1'!XEE1*[72]!GORP,[72]!CumP*[72]!GORP+('[19]prodprof 1'!XEE1-[72]!CumP)*([72]!GORP+('[19]prodprof 1'!XEE1-[72]!CumP)*0.5*[72]!SlopeG))</definedName>
    <definedName name="CumGas" localSheetId="1">IF('[19]prodprof 1'!XEE1&lt;=CumP,'[19]prodprof 1'!XEE1*GORP,CumP*GORP+('[19]prodprof 1'!XEE1-CumP)*(GORP+('[19]prodprof 1'!XEE1-CumP)*0.5*SlopeG))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1'!XEE1&lt;=[72]!CumP,'[19]prodprof 1'!XEE1*[72]!GORP,[72]!CumP*[72]!GORP+('[19]prodprof 1'!XEE1-[72]!CumP)*([72]!GORP+('[19]prodprof 1'!XEE1-[72]!CumP)*0.5*[72]!SlopeG))</definedName>
    <definedName name="cumgas1" localSheetId="1">IF('[19]prodprof 1'!XEE1&lt;=CumP,'[19]prodprof 1'!XEE1*GORP,CumP*GORP+('[19]prodprof 1'!XEE1-CumP)*(GORP+('[19]prodprof 1'!XEE1-CumP)*0.5*SlopeG))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 localSheetId="1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1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 localSheetId="1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1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1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 localSheetId="1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 localSheetId="1">[60]FORMS!#REF!</definedName>
    <definedName name="POVNDRCD">[60]FORMS!#REF!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MI" localSheetId="0">[61]TER2!#REF!</definedName>
    <definedName name="Print_Area_MI" localSheetId="1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'[62]DATA INPUT'!#REF!</definedName>
    <definedName name="Ratio_disputed_capital_costs_PP_E" localSheetId="1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1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 localSheetId="1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 localSheetId="1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1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 localSheetId="1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 localSheetId="1">[67]Full_Year!#REF!</definedName>
    <definedName name="TEST16">[67]Full_Year!#REF!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1'!XEE1&lt;=[72]!CumP,'[19]prodprof 1'!XEE1*[72]!GORP,[72]!CumP*[72]!GORP+('[19]prodprof 1'!XEE1-[72]!CumP)*([72]!GORP+('[19]prodprof 1'!XEE1-[72]!CumP)*0.5*[72]!SlopeG))</definedName>
    <definedName name="wsdcgf" localSheetId="1">IF('[19]prodprof 1'!XEE1&lt;=CumP,'[19]prodprof 1'!XEE1*GORP,CumP*GORP+('[19]prodprof 1'!XEE1-CumP)*(GORP+('[19]prodprof 1'!XEE1-CumP)*0.5*SlopeG))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1" i="9" l="1"/>
  <c r="K11" i="9" s="1"/>
  <c r="J9" i="9"/>
  <c r="K9" i="9" s="1"/>
  <c r="J8" i="9"/>
  <c r="K8" i="9" s="1"/>
  <c r="J7" i="9"/>
  <c r="J6" i="9"/>
  <c r="J5" i="9"/>
  <c r="K4" i="9"/>
  <c r="J4" i="9"/>
  <c r="E5" i="8" l="1"/>
  <c r="C27" i="1"/>
  <c r="C6" i="1" l="1"/>
  <c r="J7" i="1" l="1"/>
  <c r="F7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</calcChain>
</file>

<file path=xl/sharedStrings.xml><?xml version="1.0" encoding="utf-8"?>
<sst xmlns="http://schemas.openxmlformats.org/spreadsheetml/2006/main" count="149" uniqueCount="88">
  <si>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</si>
  <si>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</si>
  <si>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</si>
  <si>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</si>
  <si>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</si>
  <si>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</si>
  <si>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</si>
  <si>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</si>
  <si>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</si>
  <si>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</si>
  <si>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</si>
  <si>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</si>
  <si>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</si>
  <si>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</si>
  <si>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</si>
  <si>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</si>
  <si>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</si>
  <si>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</si>
  <si>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</si>
  <si>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</si>
  <si>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</si>
  <si>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</si>
  <si>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</si>
  <si>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</si>
  <si>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</si>
  <si>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</si>
  <si>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</si>
  <si>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</si>
  <si>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</si>
  <si>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</si>
  <si>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</si>
  <si>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</si>
  <si>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</si>
  <si>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</si>
  <si>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</si>
  <si>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Plan</t>
  </si>
  <si>
    <t>Actual</t>
  </si>
  <si>
    <t>Incremental</t>
  </si>
  <si>
    <t>Asset</t>
  </si>
  <si>
    <t>Facility</t>
  </si>
  <si>
    <t>Facility Code</t>
  </si>
  <si>
    <t>Facility Codeb</t>
  </si>
  <si>
    <t>Product</t>
  </si>
  <si>
    <t>Market</t>
  </si>
  <si>
    <t>NOV</t>
  </si>
  <si>
    <t>AKRI_NAOC_FS</t>
  </si>
  <si>
    <t>AKRI/1</t>
  </si>
  <si>
    <t>AKRF1</t>
  </si>
  <si>
    <t>Oil</t>
  </si>
  <si>
    <t>EGBEMA_WEST1_FS</t>
  </si>
  <si>
    <t>EGBW/1</t>
  </si>
  <si>
    <t>EGWF1</t>
  </si>
  <si>
    <t>EGBEMA1_FS</t>
  </si>
  <si>
    <t>EGBM/1</t>
  </si>
  <si>
    <t>EGBF1</t>
  </si>
  <si>
    <t>IDU_NAOC1_FS</t>
  </si>
  <si>
    <t>IDUF1</t>
  </si>
  <si>
    <t>OGBN_NAOC1_FS</t>
  </si>
  <si>
    <t>OGNF1</t>
  </si>
  <si>
    <t>OSHI_NAOC_FS</t>
  </si>
  <si>
    <t>OSHF1</t>
  </si>
  <si>
    <t>SANTA_BARBARA1_FS</t>
  </si>
  <si>
    <t>SBAR/1</t>
  </si>
  <si>
    <t>SBAF1</t>
  </si>
  <si>
    <t>TEBIDABA1_FS</t>
  </si>
  <si>
    <t>TEDF1</t>
  </si>
  <si>
    <t>UZERE_EAST1_FS</t>
  </si>
  <si>
    <t>UZRE/1</t>
  </si>
  <si>
    <t>UZRF1</t>
  </si>
  <si>
    <t>Net Bankable</t>
  </si>
  <si>
    <t>Feb 2020 Net</t>
  </si>
  <si>
    <t>Comment</t>
  </si>
  <si>
    <t>minus akri9</t>
  </si>
  <si>
    <t>minus 7days of ogbain5</t>
  </si>
  <si>
    <t>minus oshi6</t>
  </si>
  <si>
    <t>minus (Tebd9 - 56 in plan)</t>
  </si>
  <si>
    <t>Well</t>
  </si>
  <si>
    <t>Feb 2020 Reconciled Production(BOPD)</t>
  </si>
  <si>
    <t>Feb Bankable (bopd)</t>
  </si>
  <si>
    <t>Remark</t>
  </si>
  <si>
    <t>Akri009T</t>
  </si>
  <si>
    <t>TEBI009T</t>
  </si>
  <si>
    <t>Tebi9 minus 56bopd in plan</t>
  </si>
  <si>
    <t>OSHI006</t>
  </si>
  <si>
    <t>OGBN005</t>
  </si>
  <si>
    <r>
      <t>Onstream post ESP installation on the 22</t>
    </r>
    <r>
      <rPr>
        <vertAlign val="superscript"/>
        <sz val="11"/>
        <rFont val="Calibri"/>
        <family val="2"/>
      </rPr>
      <t>nd</t>
    </r>
    <r>
      <rPr>
        <sz val="11"/>
        <rFont val="Calibri"/>
        <family val="2"/>
      </rPr>
      <t xml:space="preserve"> of Feb, 2020 and produced for 7 days in Feb. Production ramp up on-going</t>
    </r>
  </si>
  <si>
    <t>*32.3 x7     =    226.1 (total prod for 7days Feb)</t>
  </si>
  <si>
    <t>226.1 / 29    = 7.797 (bopd in February)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</si>
</sst>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[$-409]mmm\-yy;@"/>
    <numFmt numFmtId="169" formatCode="_(* #,##0_);_(* \(#,##0\);_(* &quot;-&quot;??_);_(@_)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vertAlign val="superscript"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  <xf numFmtId="43" fontId="1" fillId="0" borderId="0" applyFont="0" applyFill="0" applyBorder="0" applyAlignment="0" applyProtection="0"/>
  </cellStyleXfs>
  <cellXfs count="47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5" fillId="0" borderId="0" xfId="4"/>
    <xf numFmtId="0" fontId="5" fillId="0" borderId="0" xfId="4" applyAlignment="1">
      <alignment horizontal="center"/>
    </xf>
    <xf numFmtId="0" fontId="6" fillId="0" borderId="0" xfId="4" applyFont="1"/>
    <xf numFmtId="168" fontId="7" fillId="0" borderId="7" xfId="4" applyNumberFormat="1" applyFont="1" applyBorder="1" applyAlignment="1">
      <alignment horizontal="center"/>
    </xf>
    <xf numFmtId="0" fontId="8" fillId="0" borderId="0" xfId="4" applyFont="1"/>
    <xf numFmtId="165" fontId="6" fillId="0" borderId="0" xfId="4" applyNumberFormat="1" applyFont="1" applyAlignment="1">
      <alignment horizontal="left"/>
    </xf>
    <xf numFmtId="169" fontId="8" fillId="0" borderId="0" xfId="5" applyNumberFormat="1" applyFont="1"/>
    <xf numFmtId="3" fontId="5" fillId="0" borderId="0" xfId="4" applyNumberFormat="1"/>
    <xf numFmtId="43" fontId="5" fillId="0" borderId="0" xfId="4" applyNumberFormat="1"/>
    <xf numFmtId="43" fontId="9" fillId="0" borderId="0" xfId="4" applyNumberFormat="1" applyFont="1"/>
    <xf numFmtId="165" fontId="10" fillId="0" borderId="0" xfId="4" applyNumberFormat="1" applyFont="1" applyAlignment="1">
      <alignment horizontal="left"/>
    </xf>
    <xf numFmtId="165" fontId="5" fillId="0" borderId="0" xfId="4" applyNumberFormat="1" applyAlignment="1">
      <alignment horizontal="left"/>
    </xf>
    <xf numFmtId="169" fontId="8" fillId="0" borderId="0" xfId="5" applyNumberFormat="1" applyFont="1" applyAlignment="1">
      <alignment horizontal="center" vertical="center"/>
    </xf>
    <xf numFmtId="0" fontId="9" fillId="0" borderId="0" xfId="4" applyFont="1"/>
    <xf numFmtId="0" fontId="11" fillId="0" borderId="8" xfId="4" applyFont="1" applyBorder="1" applyAlignment="1">
      <alignment horizontal="center" vertical="center" wrapText="1"/>
    </xf>
    <xf numFmtId="0" fontId="11" fillId="0" borderId="9" xfId="4" applyFont="1" applyBorder="1" applyAlignment="1">
      <alignment horizontal="center" vertical="center" wrapText="1"/>
    </xf>
    <xf numFmtId="0" fontId="12" fillId="0" borderId="10" xfId="4" applyFont="1" applyBorder="1" applyAlignment="1">
      <alignment horizontal="center" vertical="center" wrapText="1"/>
    </xf>
    <xf numFmtId="0" fontId="12" fillId="0" borderId="11" xfId="4" applyFont="1" applyBorder="1" applyAlignment="1">
      <alignment horizontal="center" vertical="center" wrapText="1"/>
    </xf>
    <xf numFmtId="0" fontId="12" fillId="0" borderId="11" xfId="4" applyFont="1" applyBorder="1" applyAlignment="1">
      <alignment horizontal="left" vertical="center" wrapText="1"/>
    </xf>
    <xf numFmtId="0" fontId="12" fillId="0" borderId="0" xfId="4" applyFont="1" applyAlignment="1">
      <alignment horizontal="center" vertical="center"/>
    </xf>
  </cellXfs>
  <cellStyles count="6">
    <cellStyle name="Comma 10 6" xfId="1" xr:uid="{52006BFE-9059-45E3-99D4-20161C221BFD}"/>
    <cellStyle name="Comma 2" xfId="2" xr:uid="{3F92C62A-CD5B-47EB-9B8B-455244283276}"/>
    <cellStyle name="Comma 2 2" xfId="5" xr:uid="{607C8C24-C5FF-4F11-9C8B-F0A464F30BFA}"/>
    <cellStyle name="Normal" xfId="0" builtinId="0"/>
    <cellStyle name="Normal 2" xfId="4" xr:uid="{42C4DDF2-A28F-41FD-9969-46E9FA5D9B5A}"/>
    <cellStyle name="Normal 4" xfId="3" xr:uid="{63346048-F296-4B76-9910-8DDE93AB12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79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styles" Target="styles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externalLink" Target="externalLinks/externalLink7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Feb%202020%20Actual%20_%2020957%20_%20Hook%20up%20Ogbainbiri-05%20and%20Tebidaba-09%20to%20unlock%20237%20bopd%20by%20April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"/>
      <sheetName val="Other Projects_Feb"/>
      <sheetName val="Grow IPSC_Feb"/>
    </sheetNames>
    <definedNames>
      <definedName name="CumP" refersTo="#REF!"/>
      <definedName name="GORP" refersTo="#REF!"/>
      <definedName name="SlopeG" refersTo="#REF!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opLeftCell="A12" zoomScale="85" zoomScaleNormal="85" workbookViewId="0">
      <selection activeCell="D33" sqref="D33"/>
    </sheetView>
  </sheetViews>
  <sheetFormatPr defaultRowHeight="14.5" x14ac:dyDescent="0.35"/>
  <cols>
    <col min="2" max="2" width="44.26953125" customWidth="1"/>
    <col min="3" max="3" width="24.363281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29</v>
      </c>
      <c r="E7" s="7" t="s">
        <v>9</v>
      </c>
      <c r="F7" s="11">
        <f>31+30+31</f>
        <v>92</v>
      </c>
      <c r="I7" s="7" t="s">
        <v>9</v>
      </c>
      <c r="J7" s="11">
        <f>31+30+31</f>
        <v>92</v>
      </c>
    </row>
    <row r="8" spans="2:11" x14ac:dyDescent="0.35">
      <c r="B8" s="7" t="s">
        <v>10</v>
      </c>
      <c r="C8" s="12">
        <v>3.5644900000000002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103370.21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6331425.3625000007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-1266285.0725000002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5065140.290000001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-645805.38697500015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4419334.9030250013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4419334.9030250013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4419334.9030250013</v>
      </c>
    </row>
    <row r="25" spans="2:11" x14ac:dyDescent="0.35">
      <c r="B25" t="s">
        <v>34</v>
      </c>
      <c r="C25" s="26">
        <f>C24*0.3</f>
        <v>1325800.4709075002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1325800.4709075002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B5D13-A050-43C3-934F-A2B202F61553}">
  <dimension ref="B2:L25"/>
  <sheetViews>
    <sheetView workbookViewId="0">
      <selection activeCell="D19" sqref="D19"/>
    </sheetView>
  </sheetViews>
  <sheetFormatPr defaultRowHeight="12.5" x14ac:dyDescent="0.25"/>
  <cols>
    <col min="1" max="2" width="8.7265625" style="27"/>
    <col min="3" max="3" width="26" style="27" customWidth="1"/>
    <col min="4" max="4" width="17.36328125" style="27" customWidth="1"/>
    <col min="5" max="5" width="11.26953125" style="27" customWidth="1"/>
    <col min="6" max="9" width="8.7265625" style="27"/>
    <col min="10" max="10" width="13.08984375" style="27" customWidth="1"/>
    <col min="11" max="11" width="13.36328125" style="27" customWidth="1"/>
    <col min="12" max="12" width="24.81640625" style="27" customWidth="1"/>
    <col min="13" max="16384" width="8.7265625" style="27"/>
  </cols>
  <sheetData>
    <row r="2" spans="2:12" s="27" customFormat="1" x14ac:dyDescent="0.25">
      <c r="H2" s="28" t="s">
        <v>35</v>
      </c>
      <c r="I2" s="28" t="s">
        <v>36</v>
      </c>
      <c r="J2" s="28" t="s">
        <v>37</v>
      </c>
      <c r="K2" s="28" t="s">
        <v>69</v>
      </c>
    </row>
    <row r="3" spans="2:12" s="27" customFormat="1" ht="15.5" x14ac:dyDescent="0.35">
      <c r="B3" s="27" t="s">
        <v>38</v>
      </c>
      <c r="C3" s="29" t="s">
        <v>39</v>
      </c>
      <c r="D3" s="29" t="s">
        <v>40</v>
      </c>
      <c r="E3" s="29" t="s">
        <v>41</v>
      </c>
      <c r="F3" s="29" t="s">
        <v>42</v>
      </c>
      <c r="G3" s="29" t="s">
        <v>43</v>
      </c>
      <c r="H3" s="30">
        <v>43862</v>
      </c>
      <c r="I3" s="30">
        <v>43862</v>
      </c>
      <c r="J3" s="30">
        <v>43862</v>
      </c>
      <c r="K3" s="40" t="s">
        <v>70</v>
      </c>
      <c r="L3" s="40" t="s">
        <v>71</v>
      </c>
    </row>
    <row r="4" spans="2:12" s="27" customFormat="1" ht="15.5" x14ac:dyDescent="0.35">
      <c r="B4" s="31" t="s">
        <v>44</v>
      </c>
      <c r="C4" s="32" t="s">
        <v>45</v>
      </c>
      <c r="D4" s="32" t="s">
        <v>46</v>
      </c>
      <c r="E4" s="27" t="s">
        <v>47</v>
      </c>
      <c r="F4" s="27" t="s">
        <v>48</v>
      </c>
      <c r="G4" s="27" t="s">
        <v>48</v>
      </c>
      <c r="H4" s="33">
        <v>108.97882319999999</v>
      </c>
      <c r="I4" s="34">
        <v>1120</v>
      </c>
      <c r="J4" s="35">
        <f>I4-H4</f>
        <v>1011.0211768</v>
      </c>
      <c r="K4" s="35">
        <f>J4-438.18</f>
        <v>572.84117680000008</v>
      </c>
      <c r="L4" s="35" t="s">
        <v>72</v>
      </c>
    </row>
    <row r="5" spans="2:12" s="27" customFormat="1" ht="15.5" x14ac:dyDescent="0.35">
      <c r="B5" s="31" t="s">
        <v>44</v>
      </c>
      <c r="C5" s="32" t="s">
        <v>49</v>
      </c>
      <c r="D5" s="32" t="s">
        <v>50</v>
      </c>
      <c r="E5" s="27" t="s">
        <v>51</v>
      </c>
      <c r="F5" s="27" t="s">
        <v>48</v>
      </c>
      <c r="G5" s="27" t="s">
        <v>48</v>
      </c>
      <c r="H5" s="33">
        <v>1255.9189999999999</v>
      </c>
      <c r="I5" s="34">
        <v>2073</v>
      </c>
      <c r="J5" s="35">
        <f>I5-H5</f>
        <v>817.08100000000013</v>
      </c>
      <c r="K5" s="27">
        <v>817.08</v>
      </c>
      <c r="L5" s="35"/>
    </row>
    <row r="6" spans="2:12" s="27" customFormat="1" ht="15.5" x14ac:dyDescent="0.35">
      <c r="B6" s="31" t="s">
        <v>44</v>
      </c>
      <c r="C6" s="32" t="s">
        <v>52</v>
      </c>
      <c r="D6" s="32" t="s">
        <v>53</v>
      </c>
      <c r="E6" s="27" t="s">
        <v>54</v>
      </c>
      <c r="F6" s="27" t="s">
        <v>48</v>
      </c>
      <c r="G6" s="27" t="s">
        <v>48</v>
      </c>
      <c r="H6" s="33">
        <v>793.92899999999986</v>
      </c>
      <c r="I6" s="34">
        <v>2258</v>
      </c>
      <c r="J6" s="35">
        <f>I6-H6</f>
        <v>1464.0710000000001</v>
      </c>
      <c r="K6" s="27">
        <v>1464.07</v>
      </c>
      <c r="L6" s="35"/>
    </row>
    <row r="7" spans="2:12" s="27" customFormat="1" ht="15.5" x14ac:dyDescent="0.35">
      <c r="B7" s="31" t="s">
        <v>44</v>
      </c>
      <c r="C7" s="32" t="s">
        <v>55</v>
      </c>
      <c r="D7" s="32" t="s">
        <v>55</v>
      </c>
      <c r="E7" s="27" t="s">
        <v>56</v>
      </c>
      <c r="F7" s="27" t="s">
        <v>48</v>
      </c>
      <c r="G7" s="27" t="s">
        <v>48</v>
      </c>
      <c r="H7" s="33">
        <v>2943.6173280000003</v>
      </c>
      <c r="I7" s="34">
        <v>2996</v>
      </c>
      <c r="J7" s="35">
        <f>I7-H7</f>
        <v>52.382671999999729</v>
      </c>
      <c r="K7" s="27">
        <v>52.38</v>
      </c>
      <c r="L7" s="35"/>
    </row>
    <row r="8" spans="2:12" s="27" customFormat="1" ht="15.5" x14ac:dyDescent="0.35">
      <c r="B8" s="31" t="s">
        <v>44</v>
      </c>
      <c r="C8" s="32" t="s">
        <v>57</v>
      </c>
      <c r="D8" s="32" t="s">
        <v>57</v>
      </c>
      <c r="E8" s="27" t="s">
        <v>58</v>
      </c>
      <c r="F8" s="27" t="s">
        <v>48</v>
      </c>
      <c r="G8" s="27" t="s">
        <v>48</v>
      </c>
      <c r="H8" s="33">
        <v>2285.2294999999999</v>
      </c>
      <c r="I8" s="34">
        <v>2652</v>
      </c>
      <c r="J8" s="35">
        <f>I8-H8</f>
        <v>366.77050000000008</v>
      </c>
      <c r="K8" s="35">
        <f>J8-7.797</f>
        <v>358.97350000000006</v>
      </c>
      <c r="L8" s="35" t="s">
        <v>73</v>
      </c>
    </row>
    <row r="9" spans="2:12" s="27" customFormat="1" ht="15.5" x14ac:dyDescent="0.35">
      <c r="B9" s="31" t="s">
        <v>44</v>
      </c>
      <c r="C9" s="32" t="s">
        <v>59</v>
      </c>
      <c r="D9" s="32" t="s">
        <v>59</v>
      </c>
      <c r="E9" s="27" t="s">
        <v>60</v>
      </c>
      <c r="F9" s="27" t="s">
        <v>48</v>
      </c>
      <c r="G9" s="27" t="s">
        <v>48</v>
      </c>
      <c r="H9" s="33">
        <v>1204.3518589999999</v>
      </c>
      <c r="I9" s="34">
        <v>1721</v>
      </c>
      <c r="J9" s="35">
        <f>I9-H9</f>
        <v>516.64814100000012</v>
      </c>
      <c r="K9" s="35">
        <f>J9-344</f>
        <v>172.64814100000012</v>
      </c>
      <c r="L9" s="35" t="s">
        <v>74</v>
      </c>
    </row>
    <row r="10" spans="2:12" s="27" customFormat="1" ht="15.5" x14ac:dyDescent="0.35">
      <c r="B10" s="31" t="s">
        <v>44</v>
      </c>
      <c r="C10" s="32" t="s">
        <v>61</v>
      </c>
      <c r="D10" s="32" t="s">
        <v>62</v>
      </c>
      <c r="E10" s="27" t="s">
        <v>63</v>
      </c>
      <c r="F10" s="27" t="s">
        <v>48</v>
      </c>
      <c r="G10" s="27" t="s">
        <v>48</v>
      </c>
      <c r="H10" s="33">
        <v>2269.7649999999999</v>
      </c>
      <c r="I10" s="34">
        <v>2241</v>
      </c>
      <c r="J10" s="35"/>
      <c r="L10" s="35"/>
    </row>
    <row r="11" spans="2:12" s="27" customFormat="1" ht="15.5" x14ac:dyDescent="0.35">
      <c r="B11" s="31" t="s">
        <v>44</v>
      </c>
      <c r="C11" s="32" t="s">
        <v>64</v>
      </c>
      <c r="D11" s="32" t="s">
        <v>64</v>
      </c>
      <c r="E11" s="27" t="s">
        <v>65</v>
      </c>
      <c r="F11" s="27" t="s">
        <v>48</v>
      </c>
      <c r="G11" s="27" t="s">
        <v>48</v>
      </c>
      <c r="H11" s="33">
        <v>454.00620799999996</v>
      </c>
      <c r="I11" s="27">
        <v>685</v>
      </c>
      <c r="J11" s="35">
        <f>I11-H11</f>
        <v>230.99379200000004</v>
      </c>
      <c r="K11" s="35">
        <f>J11-104.5</f>
        <v>126.49379200000004</v>
      </c>
      <c r="L11" s="35" t="s">
        <v>75</v>
      </c>
    </row>
    <row r="12" spans="2:12" s="27" customFormat="1" ht="15.5" x14ac:dyDescent="0.35">
      <c r="B12" s="31" t="s">
        <v>44</v>
      </c>
      <c r="C12" s="32" t="s">
        <v>66</v>
      </c>
      <c r="D12" s="32" t="s">
        <v>67</v>
      </c>
      <c r="E12" s="27" t="s">
        <v>68</v>
      </c>
      <c r="F12" s="27" t="s">
        <v>48</v>
      </c>
      <c r="G12" s="27" t="s">
        <v>48</v>
      </c>
      <c r="H12" s="33">
        <v>1021.83020775</v>
      </c>
      <c r="I12" s="27">
        <v>638</v>
      </c>
      <c r="J12" s="35"/>
      <c r="L12" s="35"/>
    </row>
    <row r="13" spans="2:12" s="27" customFormat="1" ht="15.5" x14ac:dyDescent="0.35">
      <c r="B13" s="31"/>
      <c r="C13" s="32"/>
      <c r="D13" s="32"/>
      <c r="H13" s="33"/>
      <c r="J13" s="36">
        <v>4458.97</v>
      </c>
      <c r="K13" s="36">
        <v>3564.49</v>
      </c>
      <c r="L13" s="36"/>
    </row>
    <row r="14" spans="2:12" s="27" customFormat="1" ht="15.5" x14ac:dyDescent="0.35">
      <c r="B14" s="31"/>
      <c r="C14" s="32"/>
      <c r="D14" s="32"/>
      <c r="H14" s="33"/>
    </row>
    <row r="15" spans="2:12" s="27" customFormat="1" ht="15.5" x14ac:dyDescent="0.35">
      <c r="B15" s="31"/>
      <c r="C15" s="37"/>
      <c r="D15" s="38"/>
      <c r="G15" s="31"/>
      <c r="H15" s="39"/>
    </row>
    <row r="16" spans="2:12" s="27" customFormat="1" ht="15.5" x14ac:dyDescent="0.35">
      <c r="B16" s="31"/>
      <c r="C16" s="37"/>
      <c r="D16" s="37"/>
      <c r="G16" s="31"/>
      <c r="H16" s="39"/>
      <c r="K16" s="35"/>
    </row>
    <row r="17" spans="2:10" s="27" customFormat="1" ht="15.5" x14ac:dyDescent="0.35">
      <c r="B17" s="31"/>
      <c r="C17" s="37"/>
      <c r="D17" s="37"/>
      <c r="G17" s="31"/>
      <c r="H17" s="39"/>
      <c r="J17" s="35"/>
    </row>
    <row r="18" spans="2:10" s="27" customFormat="1" ht="15.5" x14ac:dyDescent="0.35">
      <c r="B18" s="31"/>
      <c r="C18" s="37"/>
      <c r="D18" s="38"/>
      <c r="G18" s="31"/>
      <c r="H18" s="39"/>
    </row>
    <row r="19" spans="2:10" s="27" customFormat="1" ht="15.5" x14ac:dyDescent="0.35">
      <c r="B19" s="31"/>
      <c r="C19" s="37"/>
      <c r="D19" s="37"/>
      <c r="G19" s="31"/>
      <c r="H19" s="39"/>
    </row>
    <row r="20" spans="2:10" s="27" customFormat="1" ht="15.5" x14ac:dyDescent="0.35">
      <c r="B20" s="31"/>
      <c r="C20" s="37"/>
      <c r="D20" s="37"/>
      <c r="G20" s="31"/>
      <c r="H20" s="39"/>
    </row>
    <row r="21" spans="2:10" s="27" customFormat="1" ht="15.5" x14ac:dyDescent="0.35">
      <c r="B21" s="31"/>
      <c r="C21" s="37"/>
      <c r="D21" s="37"/>
      <c r="G21" s="31"/>
      <c r="H21" s="39"/>
    </row>
    <row r="22" spans="2:10" s="27" customFormat="1" ht="15.5" x14ac:dyDescent="0.35">
      <c r="B22" s="31"/>
      <c r="C22" s="37"/>
      <c r="D22" s="37"/>
      <c r="G22" s="31"/>
      <c r="H22" s="39"/>
    </row>
    <row r="23" spans="2:10" s="27" customFormat="1" ht="15.5" x14ac:dyDescent="0.35">
      <c r="B23" s="31"/>
      <c r="C23" s="37"/>
      <c r="D23" s="37"/>
      <c r="G23" s="31"/>
      <c r="H23" s="39"/>
    </row>
    <row r="24" spans="2:10" s="27" customFormat="1" ht="15.5" x14ac:dyDescent="0.35">
      <c r="B24" s="31"/>
      <c r="C24" s="37"/>
      <c r="D24" s="37"/>
      <c r="G24" s="31"/>
      <c r="H24" s="39"/>
    </row>
    <row r="25" spans="2:10" s="27" customFormat="1" ht="15.5" x14ac:dyDescent="0.35">
      <c r="B25" s="31"/>
      <c r="C25" s="37"/>
      <c r="D25" s="37"/>
      <c r="G25" s="31"/>
      <c r="H25" s="3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17EF5-81A7-46A2-8C76-88F58E274893}">
  <dimension ref="C2:F13"/>
  <sheetViews>
    <sheetView tabSelected="1" workbookViewId="0">
      <selection activeCell="E6" activeCellId="1" sqref="E4 E6"/>
    </sheetView>
  </sheetViews>
  <sheetFormatPr defaultRowHeight="12.5" x14ac:dyDescent="0.25"/>
  <cols>
    <col min="1" max="2" width="8.7265625" style="28"/>
    <col min="3" max="3" width="12.36328125" style="28" customWidth="1"/>
    <col min="4" max="5" width="18.26953125" style="28" customWidth="1"/>
    <col min="6" max="6" width="41.453125" style="28" customWidth="1"/>
    <col min="7" max="16384" width="8.7265625" style="28"/>
  </cols>
  <sheetData>
    <row r="2" spans="3:6" ht="13" thickBot="1" x14ac:dyDescent="0.3"/>
    <row r="3" spans="3:6" ht="53.5" customHeight="1" thickBot="1" x14ac:dyDescent="0.3">
      <c r="C3" s="41" t="s">
        <v>76</v>
      </c>
      <c r="D3" s="42" t="s">
        <v>77</v>
      </c>
      <c r="E3" s="42" t="s">
        <v>78</v>
      </c>
      <c r="F3" s="42" t="s">
        <v>79</v>
      </c>
    </row>
    <row r="4" spans="3:6" ht="15" thickBot="1" x14ac:dyDescent="0.3">
      <c r="C4" s="43" t="s">
        <v>80</v>
      </c>
      <c r="D4" s="44">
        <v>438.18</v>
      </c>
      <c r="E4" s="44">
        <v>438.18</v>
      </c>
      <c r="F4" s="44"/>
    </row>
    <row r="5" spans="3:6" ht="15" thickBot="1" x14ac:dyDescent="0.3">
      <c r="C5" s="43" t="s">
        <v>81</v>
      </c>
      <c r="D5" s="44">
        <v>160.5</v>
      </c>
      <c r="E5" s="44">
        <f>D5-56</f>
        <v>104.5</v>
      </c>
      <c r="F5" s="44" t="s">
        <v>82</v>
      </c>
    </row>
    <row r="6" spans="3:6" ht="15" thickBot="1" x14ac:dyDescent="0.3">
      <c r="C6" s="43" t="s">
        <v>83</v>
      </c>
      <c r="D6" s="44">
        <v>344</v>
      </c>
      <c r="E6" s="44">
        <v>344</v>
      </c>
      <c r="F6" s="44"/>
    </row>
    <row r="7" spans="3:6" ht="50.5" customHeight="1" thickBot="1" x14ac:dyDescent="0.3">
      <c r="C7" s="43" t="s">
        <v>84</v>
      </c>
      <c r="D7" s="44">
        <v>32.299999999999997</v>
      </c>
      <c r="E7" s="44">
        <v>7.7969999999999997</v>
      </c>
      <c r="F7" s="45" t="s">
        <v>85</v>
      </c>
    </row>
    <row r="8" spans="3:6" ht="14.5" x14ac:dyDescent="0.25">
      <c r="C8" s="46"/>
      <c r="E8" s="28">
        <v>894.47699999999998</v>
      </c>
    </row>
    <row r="12" spans="3:6" x14ac:dyDescent="0.25">
      <c r="F12" s="28" t="s">
        <v>86</v>
      </c>
    </row>
    <row r="13" spans="3:6" x14ac:dyDescent="0.25">
      <c r="F13" s="28" t="s">
        <v>87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Grow IPSC_Feb</vt:lpstr>
      <vt:lpstr>Other Projects_Feb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Ogofia, Lasbery L SPDC-UPO/G/TC</cp:lastModifiedBy>
  <dcterms:created xsi:type="dcterms:W3CDTF">2019-01-23T14:03:59Z</dcterms:created>
  <dcterms:modified xsi:type="dcterms:W3CDTF">2020-04-15T14:16:02Z</dcterms:modified>
</cp:coreProperties>
</file>