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ong.Utin\Desktop\Metering\"/>
    </mc:Choice>
  </mc:AlternateContent>
  <xr:revisionPtr revIDLastSave="0" documentId="13_ncr:1_{24EF9722-3623-43DE-9CC0-297E65225DC5}" xr6:coauthVersionLast="47" xr6:coauthVersionMax="47" xr10:uidLastSave="{00000000-0000-0000-0000-000000000000}"/>
  <bookViews>
    <workbookView xWindow="-25320" yWindow="270" windowWidth="25440" windowHeight="15390" activeTab="1" xr2:uid="{ADE2B900-C448-4C6E-87B7-B7BC5D652EA4}"/>
  </bookViews>
  <sheets>
    <sheet name="Sheet1" sheetId="1" r:id="rId1"/>
    <sheet name="Jan &amp; Fe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2" l="1"/>
  <c r="E12" i="2"/>
  <c r="E18" i="2" l="1"/>
  <c r="E6" i="2" l="1"/>
  <c r="E5" i="2" l="1"/>
  <c r="E20" i="2" l="1"/>
  <c r="E21" i="2"/>
  <c r="E22" i="2" l="1"/>
  <c r="E24" i="2" l="1"/>
  <c r="F16" i="1"/>
  <c r="F18" i="1" s="1"/>
  <c r="F21" i="1" s="1"/>
  <c r="F25" i="1" s="1"/>
  <c r="F26" i="1" s="1"/>
  <c r="F14" i="1"/>
  <c r="F12" i="1"/>
  <c r="F8" i="1"/>
  <c r="E7" i="2" l="1"/>
  <c r="E13" i="2" s="1"/>
  <c r="E14" i="2" s="1"/>
  <c r="E27" i="2"/>
  <c r="E29" i="2" l="1"/>
</calcChain>
</file>

<file path=xl/sharedStrings.xml><?xml version="1.0" encoding="utf-8"?>
<sst xmlns="http://schemas.openxmlformats.org/spreadsheetml/2006/main" count="67" uniqueCount="44">
  <si>
    <t>Daily Sales Improvement</t>
  </si>
  <si>
    <t>Exchange rate</t>
  </si>
  <si>
    <t>Gas Price ($/mscf)</t>
  </si>
  <si>
    <t>Selling Prive (N/mscf)</t>
  </si>
  <si>
    <t>Est. Cost of Sales</t>
  </si>
  <si>
    <t>Gross Margin Gained</t>
  </si>
  <si>
    <t>Tax rate</t>
  </si>
  <si>
    <t>After Tax Gains</t>
  </si>
  <si>
    <t>Daily Sales Volumes (mscf/d)</t>
  </si>
  <si>
    <t>Daily Net Post-Improvement Gains</t>
  </si>
  <si>
    <t>Average monthly gain</t>
  </si>
  <si>
    <r>
      <t xml:space="preserve">Average daily purchases </t>
    </r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improvement (mscf/d)</t>
    </r>
  </si>
  <si>
    <r>
      <t xml:space="preserve">Average daily purchases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improvement (mscf/d)</t>
    </r>
  </si>
  <si>
    <t>May</t>
  </si>
  <si>
    <t>Jun</t>
  </si>
  <si>
    <t>Jul</t>
  </si>
  <si>
    <t>Variance (before)</t>
  </si>
  <si>
    <t>Jan</t>
  </si>
  <si>
    <t>Feb</t>
  </si>
  <si>
    <t>Mar</t>
  </si>
  <si>
    <t>Apr</t>
  </si>
  <si>
    <t>Variance (after)</t>
  </si>
  <si>
    <t>Average (pre)</t>
  </si>
  <si>
    <t>Average (Post)</t>
  </si>
  <si>
    <t>Improvement</t>
  </si>
  <si>
    <t>Sales</t>
  </si>
  <si>
    <t>Aug</t>
  </si>
  <si>
    <t>Sep</t>
  </si>
  <si>
    <t>Oct</t>
  </si>
  <si>
    <t>Nov</t>
  </si>
  <si>
    <t>Dec</t>
  </si>
  <si>
    <t>Jan'20</t>
  </si>
  <si>
    <t>Feb'20</t>
  </si>
  <si>
    <t>Mar'20</t>
  </si>
  <si>
    <t>Days per month</t>
  </si>
  <si>
    <t>Gas Price ($/Mscf)</t>
  </si>
  <si>
    <t>Selling Prive (N/Mscf)</t>
  </si>
  <si>
    <t>After Tax Gains (N/Mscf)</t>
  </si>
  <si>
    <t>YTD SALES (Mscf)</t>
  </si>
  <si>
    <t>YTD Sales without Improvement (MScf)</t>
  </si>
  <si>
    <t>YTD Estimated Gain/avoided loss (Mscf)</t>
  </si>
  <si>
    <t>YTD Gain (USD)</t>
  </si>
  <si>
    <t>YTD Gain (NGN)</t>
  </si>
  <si>
    <t>*OUTPUT*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</si>
</sst>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9" fontId="2" fillId="3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43" fontId="3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0" applyNumberFormat="1"/>
    <xf numFmtId="9" fontId="2" fillId="4" borderId="0" xfId="0" applyNumberFormat="1" applyFont="1" applyFill="1" applyAlignment="1">
      <alignment horizontal="center"/>
    </xf>
    <xf numFmtId="43" fontId="0" fillId="3" borderId="0" xfId="1" applyFont="1" applyFill="1" applyAlignment="1">
      <alignment horizontal="center"/>
    </xf>
    <xf numFmtId="43" fontId="2" fillId="3" borderId="0" xfId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9" fontId="0" fillId="0" borderId="0" xfId="1" applyNumberFormat="1" applyFont="1" applyAlignment="1">
      <alignment horizontal="center"/>
    </xf>
    <xf numFmtId="0" fontId="6" fillId="5" borderId="0" xfId="0" applyFont="1" applyFill="1"/>
    <xf numFmtId="43" fontId="6" fillId="5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42A0-362A-4D58-87D3-E4BC097ED3A9}">
  <dimension ref="E4:J26"/>
  <sheetViews>
    <sheetView zoomScale="140" zoomScaleNormal="140" workbookViewId="0">
      <selection activeCell="E10" sqref="E10:F26"/>
    </sheetView>
  </sheetViews>
  <sheetFormatPr defaultRowHeight="15" x14ac:dyDescent="0.25"/>
  <cols>
    <col min="5" max="5" width="50.7109375" bestFit="1" customWidth="1"/>
    <col min="6" max="6" width="10.5703125" style="1" bestFit="1" customWidth="1"/>
  </cols>
  <sheetData>
    <row r="4" spans="5:10" x14ac:dyDescent="0.25">
      <c r="H4" t="s">
        <v>13</v>
      </c>
      <c r="I4" t="s">
        <v>14</v>
      </c>
      <c r="J4" t="s">
        <v>15</v>
      </c>
    </row>
    <row r="6" spans="5:10" x14ac:dyDescent="0.25">
      <c r="E6" t="s">
        <v>11</v>
      </c>
    </row>
    <row r="7" spans="5:10" x14ac:dyDescent="0.25">
      <c r="E7" t="s">
        <v>12</v>
      </c>
    </row>
    <row r="8" spans="5:10" x14ac:dyDescent="0.25">
      <c r="E8" t="s">
        <v>0</v>
      </c>
      <c r="F8" s="1">
        <f>F7-F6</f>
        <v>0</v>
      </c>
    </row>
    <row r="10" spans="5:10" x14ac:dyDescent="0.25">
      <c r="E10" t="s">
        <v>2</v>
      </c>
      <c r="F10" s="1">
        <v>7.99</v>
      </c>
    </row>
    <row r="11" spans="5:10" x14ac:dyDescent="0.25">
      <c r="E11" t="s">
        <v>1</v>
      </c>
      <c r="F11" s="1">
        <v>360</v>
      </c>
    </row>
    <row r="12" spans="5:10" x14ac:dyDescent="0.25">
      <c r="E12" t="s">
        <v>3</v>
      </c>
      <c r="F12" s="1">
        <f>F10*F11</f>
        <v>2876.4</v>
      </c>
    </row>
    <row r="14" spans="5:10" x14ac:dyDescent="0.25">
      <c r="E14" t="s">
        <v>4</v>
      </c>
      <c r="F14" s="1">
        <f>3.34+1.769</f>
        <v>5.109</v>
      </c>
    </row>
    <row r="15" spans="5:10" x14ac:dyDescent="0.25">
      <c r="E15" t="s">
        <v>1</v>
      </c>
      <c r="F15" s="1">
        <v>360</v>
      </c>
    </row>
    <row r="16" spans="5:10" x14ac:dyDescent="0.25">
      <c r="E16" t="s">
        <v>3</v>
      </c>
      <c r="F16" s="1">
        <f>F14*F15</f>
        <v>1839.24</v>
      </c>
    </row>
    <row r="18" spans="5:6" x14ac:dyDescent="0.25">
      <c r="E18" t="s">
        <v>5</v>
      </c>
      <c r="F18" s="1">
        <f>F12-F16</f>
        <v>1037.1600000000001</v>
      </c>
    </row>
    <row r="19" spans="5:6" x14ac:dyDescent="0.25">
      <c r="E19" t="s">
        <v>6</v>
      </c>
      <c r="F19" s="1">
        <v>0.32</v>
      </c>
    </row>
    <row r="21" spans="5:6" x14ac:dyDescent="0.25">
      <c r="E21" t="s">
        <v>7</v>
      </c>
      <c r="F21" s="1">
        <f>(100%-F19)*F18</f>
        <v>705.26879999999994</v>
      </c>
    </row>
    <row r="23" spans="5:6" x14ac:dyDescent="0.25">
      <c r="E23" t="s">
        <v>8</v>
      </c>
    </row>
    <row r="25" spans="5:6" x14ac:dyDescent="0.25">
      <c r="E25" t="s">
        <v>9</v>
      </c>
      <c r="F25" s="1">
        <f>F21*F23</f>
        <v>0</v>
      </c>
    </row>
    <row r="26" spans="5:6" x14ac:dyDescent="0.25">
      <c r="E26" t="s">
        <v>10</v>
      </c>
      <c r="F26" s="1">
        <f>F25*31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6A9C-3E9D-4C13-AA93-DC837CB2935D}">
  <dimension ref="A1:Q35"/>
  <sheetViews>
    <sheetView tabSelected="1" zoomScale="70" zoomScaleNormal="70" workbookViewId="0">
      <selection activeCell="M41" sqref="M41"/>
    </sheetView>
  </sheetViews>
  <sheetFormatPr defaultRowHeight="15" outlineLevelRow="1" x14ac:dyDescent="0.25"/>
  <cols>
    <col min="4" max="4" width="47.28515625" bestFit="1" customWidth="1"/>
    <col min="5" max="5" width="18.5703125" style="2" bestFit="1" customWidth="1"/>
    <col min="6" max="6" width="15.42578125" style="2" customWidth="1"/>
    <col min="7" max="7" width="12.85546875" style="2" customWidth="1"/>
    <col min="8" max="8" width="14.7109375" style="2" customWidth="1"/>
    <col min="9" max="9" width="17.5703125" style="2" customWidth="1"/>
    <col min="10" max="10" width="12.85546875" style="2" customWidth="1"/>
    <col min="11" max="11" width="12.5703125" style="2" bestFit="1" customWidth="1"/>
    <col min="12" max="12" width="13.28515625" bestFit="1" customWidth="1"/>
    <col min="13" max="14" width="11.5703125" bestFit="1" customWidth="1"/>
    <col min="15" max="15" width="14.5703125" bestFit="1" customWidth="1"/>
    <col min="16" max="17" width="11.5703125" bestFit="1" customWidth="1"/>
  </cols>
  <sheetData>
    <row r="1" spans="1:17" x14ac:dyDescent="0.25">
      <c r="A1" s="2" t="s">
        <v>31</v>
      </c>
      <c r="B1" s="2" t="s">
        <v>32</v>
      </c>
      <c r="C1" s="2" t="s">
        <v>33</v>
      </c>
    </row>
    <row r="2" spans="1:17" x14ac:dyDescent="0.25">
      <c r="A2" s="6">
        <v>0.10767</v>
      </c>
      <c r="B2" s="6">
        <v>0.10267</v>
      </c>
      <c r="C2" s="6">
        <v>0.1205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13</v>
      </c>
      <c r="K2" s="2" t="s">
        <v>14</v>
      </c>
      <c r="L2" s="2" t="s">
        <v>15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</row>
    <row r="3" spans="1:17" x14ac:dyDescent="0.25">
      <c r="D3" t="s">
        <v>16</v>
      </c>
    </row>
    <row r="4" spans="1:17" x14ac:dyDescent="0.25">
      <c r="D4" t="s">
        <v>21</v>
      </c>
      <c r="F4" s="20">
        <v>3.1099999999999999E-2</v>
      </c>
      <c r="G4" s="20">
        <v>4.3299999999999998E-2</v>
      </c>
      <c r="H4" s="20">
        <v>2.3E-2</v>
      </c>
      <c r="I4" s="16">
        <v>-1.52E-2</v>
      </c>
      <c r="J4" s="5">
        <v>9.1000000000000004E-3</v>
      </c>
      <c r="K4" s="5">
        <v>3.5000000000000001E-3</v>
      </c>
      <c r="L4" s="5">
        <v>4.2599999999999999E-2</v>
      </c>
      <c r="M4" s="5"/>
      <c r="N4" s="5"/>
      <c r="O4" s="5"/>
      <c r="P4" s="5"/>
      <c r="Q4" s="5"/>
    </row>
    <row r="5" spans="1:17" x14ac:dyDescent="0.25">
      <c r="D5" t="s">
        <v>22</v>
      </c>
      <c r="E5" s="7">
        <f>AVERAGE(A2:C2)</f>
        <v>0.11028</v>
      </c>
      <c r="F5" s="7"/>
    </row>
    <row r="6" spans="1:17" x14ac:dyDescent="0.25">
      <c r="D6" t="s">
        <v>23</v>
      </c>
      <c r="E6" s="7">
        <f>AVERAGE(F4:Q4)</f>
        <v>1.9628571428571422E-2</v>
      </c>
      <c r="F6" s="7"/>
    </row>
    <row r="7" spans="1:17" x14ac:dyDescent="0.25">
      <c r="D7" t="s">
        <v>24</v>
      </c>
      <c r="E7" s="11">
        <f>E5-E6</f>
        <v>9.0651428571428577E-2</v>
      </c>
      <c r="F7" s="7"/>
    </row>
    <row r="8" spans="1:17" x14ac:dyDescent="0.25">
      <c r="F8" s="2" t="s">
        <v>17</v>
      </c>
      <c r="G8" s="2" t="s">
        <v>18</v>
      </c>
      <c r="H8" s="2" t="s">
        <v>19</v>
      </c>
      <c r="I8" s="2" t="s">
        <v>20</v>
      </c>
      <c r="J8" s="2" t="s">
        <v>13</v>
      </c>
      <c r="K8" s="2" t="s">
        <v>14</v>
      </c>
      <c r="L8" s="2" t="s">
        <v>15</v>
      </c>
      <c r="M8" s="2" t="s">
        <v>26</v>
      </c>
      <c r="N8" s="2" t="s">
        <v>27</v>
      </c>
      <c r="O8" s="2" t="s">
        <v>28</v>
      </c>
      <c r="P8" s="2" t="s">
        <v>29</v>
      </c>
      <c r="Q8" s="2" t="s">
        <v>30</v>
      </c>
    </row>
    <row r="9" spans="1:17" x14ac:dyDescent="0.25">
      <c r="D9" t="s">
        <v>25</v>
      </c>
      <c r="F9" s="13">
        <v>1752.91541474568</v>
      </c>
      <c r="G9" s="13">
        <v>1368.34211192</v>
      </c>
      <c r="H9" s="13">
        <v>1575.619584455</v>
      </c>
      <c r="I9" s="13">
        <v>1808.49009782747</v>
      </c>
      <c r="J9" s="13">
        <v>1348.6664992941201</v>
      </c>
      <c r="K9" s="13">
        <v>1557.0405212650901</v>
      </c>
      <c r="L9" s="13">
        <v>1131.8815341540801</v>
      </c>
      <c r="M9" s="13"/>
      <c r="N9" s="14"/>
      <c r="O9" s="14"/>
      <c r="P9" s="15"/>
      <c r="Q9" s="15"/>
    </row>
    <row r="10" spans="1:17" x14ac:dyDescent="0.25">
      <c r="D10" t="s">
        <v>34</v>
      </c>
      <c r="F10" s="2">
        <v>31</v>
      </c>
      <c r="G10" s="2">
        <v>28</v>
      </c>
      <c r="H10" s="2">
        <v>31</v>
      </c>
      <c r="I10" s="2">
        <v>30</v>
      </c>
      <c r="J10" s="2">
        <v>31</v>
      </c>
      <c r="K10" s="2">
        <v>30</v>
      </c>
      <c r="L10" s="9">
        <v>31</v>
      </c>
      <c r="M10" s="9">
        <v>31</v>
      </c>
      <c r="N10" s="9">
        <v>30</v>
      </c>
      <c r="O10" s="9">
        <v>31</v>
      </c>
      <c r="P10" s="9">
        <v>30</v>
      </c>
      <c r="Q10" s="9">
        <v>31</v>
      </c>
    </row>
    <row r="12" spans="1:17" x14ac:dyDescent="0.25">
      <c r="D12" t="s">
        <v>38</v>
      </c>
      <c r="E12" s="3">
        <f>SUM(F9:Q9)*1000</f>
        <v>10542955.763661439</v>
      </c>
      <c r="F12" s="3"/>
    </row>
    <row r="13" spans="1:17" x14ac:dyDescent="0.25">
      <c r="D13" t="s">
        <v>39</v>
      </c>
      <c r="E13" s="4">
        <f>E12/(100%+E7)*100%</f>
        <v>9666659.2895504218</v>
      </c>
      <c r="F13" s="4">
        <v>185440.75265548512</v>
      </c>
      <c r="G13" s="4">
        <v>117138.95456270047</v>
      </c>
      <c r="H13" s="4">
        <v>186345.32985844847</v>
      </c>
      <c r="I13" s="4">
        <v>283423.25196895452</v>
      </c>
      <c r="J13" s="21">
        <v>181912.34710745991</v>
      </c>
      <c r="K13" s="4">
        <v>217108.73924498714</v>
      </c>
      <c r="L13" s="10">
        <v>92126.056689317338</v>
      </c>
      <c r="M13" s="10"/>
      <c r="N13" s="10"/>
      <c r="O13" s="10"/>
      <c r="P13" s="10"/>
      <c r="Q13" s="10"/>
    </row>
    <row r="14" spans="1:17" x14ac:dyDescent="0.25">
      <c r="D14" t="s">
        <v>40</v>
      </c>
      <c r="E14" s="4">
        <f>E12-E13</f>
        <v>876296.47411101684</v>
      </c>
      <c r="F14" s="4"/>
      <c r="K14" s="4"/>
    </row>
    <row r="16" spans="1:17" x14ac:dyDescent="0.25">
      <c r="D16" t="s">
        <v>35</v>
      </c>
      <c r="E16" s="3">
        <v>8.4600000000000009</v>
      </c>
      <c r="F16" s="3"/>
      <c r="J16" s="3"/>
      <c r="K16" s="4"/>
      <c r="L16">
        <v>1171369.3753980356</v>
      </c>
      <c r="P16" s="10"/>
    </row>
    <row r="17" spans="4:17" x14ac:dyDescent="0.25">
      <c r="D17" t="s">
        <v>1</v>
      </c>
      <c r="E17" s="12">
        <v>416</v>
      </c>
      <c r="F17" s="3"/>
      <c r="G17" s="3"/>
      <c r="J17" s="3"/>
    </row>
    <row r="18" spans="4:17" x14ac:dyDescent="0.25">
      <c r="D18" t="s">
        <v>36</v>
      </c>
      <c r="E18" s="3">
        <f>E16*E17</f>
        <v>3519.3600000000006</v>
      </c>
      <c r="F18" s="3"/>
      <c r="G18" s="4"/>
      <c r="H18" s="4"/>
      <c r="I18" s="3"/>
      <c r="J18" s="3"/>
      <c r="K18" s="3"/>
      <c r="L18" s="1"/>
      <c r="M18" s="1"/>
      <c r="N18" s="1"/>
      <c r="O18" s="1"/>
      <c r="P18" s="1"/>
      <c r="Q18" s="1"/>
    </row>
    <row r="19" spans="4:17" x14ac:dyDescent="0.25">
      <c r="E19" s="3"/>
      <c r="F19" s="3"/>
      <c r="I19" s="3"/>
      <c r="J19" s="3"/>
      <c r="K19" s="1"/>
      <c r="L19" s="1"/>
      <c r="M19" s="1"/>
      <c r="O19" s="1"/>
      <c r="P19" s="1"/>
      <c r="Q19" s="1"/>
    </row>
    <row r="20" spans="4:17" hidden="1" outlineLevel="1" x14ac:dyDescent="0.25">
      <c r="D20" t="s">
        <v>4</v>
      </c>
      <c r="E20" s="3">
        <f>3.38+1.24+(49.7%*3.46)</f>
        <v>6.33962</v>
      </c>
      <c r="F20" s="3"/>
    </row>
    <row r="21" spans="4:17" hidden="1" outlineLevel="1" x14ac:dyDescent="0.25">
      <c r="D21" t="s">
        <v>1</v>
      </c>
      <c r="E21" s="3">
        <f>E17</f>
        <v>416</v>
      </c>
      <c r="F21" s="3"/>
    </row>
    <row r="22" spans="4:17" hidden="1" outlineLevel="1" x14ac:dyDescent="0.25">
      <c r="D22" t="s">
        <v>36</v>
      </c>
      <c r="E22" s="3">
        <f>E20*E21</f>
        <v>2637.2819199999999</v>
      </c>
      <c r="F22" s="3"/>
    </row>
    <row r="23" spans="4:17" hidden="1" outlineLevel="1" x14ac:dyDescent="0.25">
      <c r="E23" s="3"/>
      <c r="F23" s="3"/>
    </row>
    <row r="24" spans="4:17" hidden="1" outlineLevel="1" x14ac:dyDescent="0.25">
      <c r="D24" t="s">
        <v>5</v>
      </c>
      <c r="E24" s="3">
        <f>E18-E22</f>
        <v>882.07808000000068</v>
      </c>
      <c r="F24" s="3"/>
    </row>
    <row r="25" spans="4:17" hidden="1" outlineLevel="1" x14ac:dyDescent="0.25">
      <c r="D25" t="s">
        <v>6</v>
      </c>
      <c r="E25" s="17">
        <v>0.32</v>
      </c>
      <c r="F25" s="3"/>
    </row>
    <row r="26" spans="4:17" hidden="1" outlineLevel="1" x14ac:dyDescent="0.25">
      <c r="E26" s="3"/>
      <c r="F26" s="3"/>
    </row>
    <row r="27" spans="4:17" hidden="1" outlineLevel="1" x14ac:dyDescent="0.25">
      <c r="D27" t="s">
        <v>37</v>
      </c>
      <c r="E27" s="3">
        <f>(100%-E25)*E24</f>
        <v>599.81309440000041</v>
      </c>
      <c r="F27" s="3"/>
    </row>
    <row r="28" spans="4:17" hidden="1" outlineLevel="1" x14ac:dyDescent="0.25">
      <c r="E28" s="3"/>
      <c r="F28" s="3"/>
    </row>
    <row r="29" spans="4:17" hidden="1" outlineLevel="1" x14ac:dyDescent="0.25">
      <c r="D29" t="s">
        <v>42</v>
      </c>
      <c r="E29" s="3">
        <f>E27*E14</f>
        <v>525614099.74833888</v>
      </c>
      <c r="F29" s="3"/>
    </row>
    <row r="30" spans="4:17" hidden="1" outlineLevel="1" x14ac:dyDescent="0.25">
      <c r="L30" s="10"/>
      <c r="M30" s="10"/>
    </row>
    <row r="31" spans="4:17" collapsed="1" x14ac:dyDescent="0.25">
      <c r="D31" s="18" t="s">
        <v>41</v>
      </c>
      <c r="E31" s="19">
        <f>E29/E17</f>
        <v>1263495.432087353</v>
      </c>
      <c r="F31" s="4" t="s">
        <v>43</v>
      </c>
      <c r="G31" s="4"/>
      <c r="H31" s="4"/>
      <c r="I31" s="4"/>
      <c r="K31" s="4"/>
    </row>
    <row r="32" spans="4:17" x14ac:dyDescent="0.25">
      <c r="O32" s="1"/>
    </row>
    <row r="33" spans="5:6" x14ac:dyDescent="0.25">
      <c r="E33" s="4"/>
      <c r="F33" s="4"/>
    </row>
    <row r="35" spans="5:6" x14ac:dyDescent="0.25">
      <c r="E35" s="8"/>
      <c r="F35" s="8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Jan &amp; 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Ezeokafor, Ikenna U SNEPCO-FUP/LI</dc:creator>
  <cp:lastModifiedBy>Utin, Ubong G SPDC-UPO/G/CPS</cp:lastModifiedBy>
  <dcterms:created xsi:type="dcterms:W3CDTF">2020-07-27T11:21:02Z</dcterms:created>
  <dcterms:modified xsi:type="dcterms:W3CDTF">2022-08-09T10:24:19Z</dcterms:modified>
</cp:coreProperties>
</file>