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kenna.Ezeokafor\Desktop\SNG\Improvement Projects\"/>
    </mc:Choice>
  </mc:AlternateContent>
  <xr:revisionPtr revIDLastSave="0" documentId="8_{55C6B2EE-F413-4431-964A-31163495708A}" xr6:coauthVersionLast="44" xr6:coauthVersionMax="44" xr10:uidLastSave="{00000000-0000-0000-0000-000000000000}"/>
  <bookViews>
    <workbookView xWindow="-120" yWindow="-120" windowWidth="29040" windowHeight="15840" activeTab="1" xr2:uid="{ADE2B900-C448-4C6E-87B7-B7BC5D652EA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2" l="1"/>
  <c r="H22" i="2"/>
  <c r="H23" i="2" s="1"/>
  <c r="E12" i="2"/>
  <c r="E6" i="2"/>
  <c r="E20" i="2"/>
  <c r="E5" i="2"/>
  <c r="E22" i="2"/>
  <c r="E18" i="2"/>
  <c r="F26" i="1"/>
  <c r="F25" i="1"/>
  <c r="F21" i="1"/>
  <c r="F18" i="1"/>
  <c r="F16" i="1"/>
  <c r="F14" i="1"/>
  <c r="F12" i="1"/>
  <c r="F8" i="1"/>
  <c r="E7" i="2" l="1"/>
  <c r="E13" i="2" s="1"/>
  <c r="E14" i="2" s="1"/>
  <c r="E29" i="2" s="1"/>
  <c r="E24" i="2"/>
  <c r="E27" i="2" s="1"/>
  <c r="E31" i="2" l="1"/>
  <c r="E32" i="2" s="1"/>
  <c r="E34" i="2" s="1"/>
</calcChain>
</file>

<file path=xl/sharedStrings.xml><?xml version="1.0" encoding="utf-8"?>
<sst xmlns="http://schemas.openxmlformats.org/spreadsheetml/2006/main" count="64" uniqueCount="38">
  <si>
    <t>Daily Sales Improvement</t>
  </si>
  <si>
    <t>Exchange rate</t>
  </si>
  <si>
    <t>Gas Price ($/mscf)</t>
  </si>
  <si>
    <t>Selling Prive (N/mscf)</t>
  </si>
  <si>
    <t>Est. Cost of Sales</t>
  </si>
  <si>
    <t>Gross Margin Gained</t>
  </si>
  <si>
    <t>Tax rate</t>
  </si>
  <si>
    <t>After Tax Gains</t>
  </si>
  <si>
    <t>Daily Sales Volumes (mscf/d)</t>
  </si>
  <si>
    <t>Daily Net Post-Improvement Gains</t>
  </si>
  <si>
    <t>Average monthly gain</t>
  </si>
  <si>
    <r>
      <t xml:space="preserve">Average daily purchases </t>
    </r>
    <r>
      <rPr>
        <b/>
        <sz val="11"/>
        <color theme="1"/>
        <rFont val="Calibri"/>
        <family val="2"/>
        <scheme val="minor"/>
      </rPr>
      <t>before</t>
    </r>
    <r>
      <rPr>
        <sz val="11"/>
        <color theme="1"/>
        <rFont val="Calibri"/>
        <family val="2"/>
        <scheme val="minor"/>
      </rPr>
      <t xml:space="preserve"> improvement (mscf/d)</t>
    </r>
  </si>
  <si>
    <r>
      <t xml:space="preserve">Average daily purchases </t>
    </r>
    <r>
      <rPr>
        <b/>
        <sz val="11"/>
        <color theme="1"/>
        <rFont val="Calibri"/>
        <family val="2"/>
        <scheme val="minor"/>
      </rPr>
      <t>after</t>
    </r>
    <r>
      <rPr>
        <sz val="11"/>
        <color theme="1"/>
        <rFont val="Calibri"/>
        <family val="2"/>
        <scheme val="minor"/>
      </rPr>
      <t xml:space="preserve"> improvement (mscf/d)</t>
    </r>
  </si>
  <si>
    <t>May</t>
  </si>
  <si>
    <t>Jun</t>
  </si>
  <si>
    <t>Jul</t>
  </si>
  <si>
    <t>Variance (before)</t>
  </si>
  <si>
    <t>Jan</t>
  </si>
  <si>
    <t>Feb</t>
  </si>
  <si>
    <t>Mar</t>
  </si>
  <si>
    <t>Apr</t>
  </si>
  <si>
    <t>Variance (after)</t>
  </si>
  <si>
    <t>Average (pre)</t>
  </si>
  <si>
    <t>Average (Post)</t>
  </si>
  <si>
    <t>Improvement</t>
  </si>
  <si>
    <t>Assumed Gained</t>
  </si>
  <si>
    <t>Daily Sales Volumes (mscf/d) - Improvement</t>
  </si>
  <si>
    <t>Sales Daily Sales Volumes (Post-Improvement) mscf</t>
  </si>
  <si>
    <t>Sales</t>
  </si>
  <si>
    <t>Daily Sales (without Improvement)</t>
  </si>
  <si>
    <t>After Tax Gains (N/mscf)</t>
  </si>
  <si>
    <t>Average monthly Gain (USD)</t>
  </si>
  <si>
    <t>Average monthly gain (NGN)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</si>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</sst>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9" fontId="4" fillId="3" borderId="0" xfId="0" applyNumberFormat="1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342A0-362A-4D58-87D3-E4BC097ED3A9}">
  <sheetPr codeName="Sheet1"/>
  <dimension ref="E4:J26"/>
  <sheetViews>
    <sheetView zoomScale="140" zoomScaleNormal="140" workbookViewId="0">
      <selection activeCell="E10" sqref="E10:F26"/>
    </sheetView>
  </sheetViews>
  <sheetFormatPr defaultRowHeight="15" x14ac:dyDescent="0.25"/>
  <cols>
    <col min="5" max="5" width="50.7109375" bestFit="1" customWidth="1"/>
    <col min="6" max="6" width="10.5703125" style="1" bestFit="1" customWidth="1"/>
  </cols>
  <sheetData>
    <row r="4" spans="5:10" x14ac:dyDescent="0.25">
      <c r="H4" t="s">
        <v>13</v>
      </c>
      <c r="I4" t="s">
        <v>14</v>
      </c>
      <c r="J4" t="s">
        <v>15</v>
      </c>
    </row>
    <row r="6" spans="5:10" x14ac:dyDescent="0.25">
      <c r="E6" t="s">
        <v>11</v>
      </c>
    </row>
    <row r="7" spans="5:10" x14ac:dyDescent="0.25">
      <c r="E7" t="s">
        <v>12</v>
      </c>
    </row>
    <row r="8" spans="5:10" x14ac:dyDescent="0.25">
      <c r="E8" t="s">
        <v>0</v>
      </c>
      <c r="F8" s="1">
        <f>F7-F6</f>
        <v>0</v>
      </c>
    </row>
    <row r="10" spans="5:10" x14ac:dyDescent="0.25">
      <c r="E10" t="s">
        <v>2</v>
      </c>
      <c r="F10" s="1">
        <v>7.99</v>
      </c>
    </row>
    <row r="11" spans="5:10" x14ac:dyDescent="0.25">
      <c r="E11" t="s">
        <v>1</v>
      </c>
      <c r="F11" s="1">
        <v>360</v>
      </c>
    </row>
    <row r="12" spans="5:10" x14ac:dyDescent="0.25">
      <c r="E12" t="s">
        <v>3</v>
      </c>
      <c r="F12" s="1">
        <f>F10*F11</f>
        <v>2876.4</v>
      </c>
    </row>
    <row r="14" spans="5:10" x14ac:dyDescent="0.25">
      <c r="E14" t="s">
        <v>4</v>
      </c>
      <c r="F14" s="1">
        <f>3.34+1.769</f>
        <v>5.109</v>
      </c>
    </row>
    <row r="15" spans="5:10" x14ac:dyDescent="0.25">
      <c r="E15" t="s">
        <v>1</v>
      </c>
      <c r="F15" s="1">
        <v>360</v>
      </c>
    </row>
    <row r="16" spans="5:10" x14ac:dyDescent="0.25">
      <c r="E16" t="s">
        <v>3</v>
      </c>
      <c r="F16" s="1">
        <f>F14*F15</f>
        <v>1839.24</v>
      </c>
    </row>
    <row r="18" spans="5:6" x14ac:dyDescent="0.25">
      <c r="E18" t="s">
        <v>5</v>
      </c>
      <c r="F18" s="1">
        <f>F12-F16</f>
        <v>1037.1600000000001</v>
      </c>
    </row>
    <row r="19" spans="5:6" x14ac:dyDescent="0.25">
      <c r="E19" t="s">
        <v>6</v>
      </c>
      <c r="F19" s="1">
        <v>0.32</v>
      </c>
    </row>
    <row r="21" spans="5:6" x14ac:dyDescent="0.25">
      <c r="E21" t="s">
        <v>7</v>
      </c>
      <c r="F21" s="1">
        <f>(100%-F19)*F18</f>
        <v>705.26879999999994</v>
      </c>
    </row>
    <row r="23" spans="5:6" x14ac:dyDescent="0.25">
      <c r="E23" t="s">
        <v>8</v>
      </c>
    </row>
    <row r="25" spans="5:6" x14ac:dyDescent="0.25">
      <c r="E25" t="s">
        <v>9</v>
      </c>
      <c r="F25" s="1">
        <f>F21*F23</f>
        <v>0</v>
      </c>
    </row>
    <row r="26" spans="5:6" x14ac:dyDescent="0.25">
      <c r="E26" t="s">
        <v>10</v>
      </c>
      <c r="F26" s="1">
        <f>F25*31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6A9C-3E9D-4C13-AA93-DC837CB2935D}">
  <sheetPr codeName="Sheet2"/>
  <dimension ref="D2:P34"/>
  <sheetViews>
    <sheetView tabSelected="1" workbookViewId="0">
      <selection activeCell="H23" sqref="H23"/>
    </sheetView>
  </sheetViews>
  <sheetFormatPr defaultRowHeight="15" x14ac:dyDescent="0.25"/>
  <cols>
    <col min="4" max="4" width="47.28515625" bestFit="1" customWidth="1"/>
    <col min="5" max="5" width="15.42578125" style="2" bestFit="1" customWidth="1"/>
    <col min="6" max="6" width="11.5703125" style="2" customWidth="1"/>
    <col min="7" max="7" width="9.5703125" style="2" bestFit="1" customWidth="1"/>
    <col min="8" max="8" width="14.28515625" style="2" bestFit="1" customWidth="1"/>
    <col min="9" max="10" width="9.5703125" style="2" bestFit="1" customWidth="1"/>
  </cols>
  <sheetData>
    <row r="2" spans="4:16" x14ac:dyDescent="0.25">
      <c r="E2" s="2" t="s">
        <v>17</v>
      </c>
      <c r="F2" s="2" t="s">
        <v>18</v>
      </c>
      <c r="G2" s="2" t="s">
        <v>19</v>
      </c>
      <c r="H2" s="2" t="s">
        <v>20</v>
      </c>
      <c r="I2" s="2" t="s">
        <v>13</v>
      </c>
      <c r="J2" s="2" t="s">
        <v>14</v>
      </c>
      <c r="K2" s="2" t="s">
        <v>15</v>
      </c>
      <c r="L2" s="2" t="s">
        <v>33</v>
      </c>
      <c r="M2" s="2" t="s">
        <v>34</v>
      </c>
      <c r="N2" s="2" t="s">
        <v>35</v>
      </c>
      <c r="O2" s="2" t="s">
        <v>36</v>
      </c>
      <c r="P2" s="2" t="s">
        <v>37</v>
      </c>
    </row>
    <row r="3" spans="4:16" x14ac:dyDescent="0.25">
      <c r="D3" t="s">
        <v>16</v>
      </c>
      <c r="E3" s="7">
        <v>0.10767</v>
      </c>
      <c r="F3" s="7">
        <v>0.10267</v>
      </c>
      <c r="G3" s="7">
        <v>0.1205</v>
      </c>
    </row>
    <row r="4" spans="4:16" x14ac:dyDescent="0.25">
      <c r="D4" t="s">
        <v>21</v>
      </c>
      <c r="H4" s="8">
        <v>2.6200000000000001E-2</v>
      </c>
      <c r="I4" s="5">
        <v>1.7600000000000001E-2</v>
      </c>
      <c r="J4" s="5">
        <v>3.3000000000000002E-2</v>
      </c>
    </row>
    <row r="5" spans="4:16" x14ac:dyDescent="0.25">
      <c r="D5" t="s">
        <v>22</v>
      </c>
      <c r="E5" s="9">
        <f>AVERAGE(E3:G3)</f>
        <v>0.11028</v>
      </c>
    </row>
    <row r="6" spans="4:16" x14ac:dyDescent="0.25">
      <c r="D6" t="s">
        <v>23</v>
      </c>
      <c r="E6" s="9">
        <f>AVERAGE(H4:P4)</f>
        <v>2.5600000000000001E-2</v>
      </c>
    </row>
    <row r="7" spans="4:16" x14ac:dyDescent="0.25">
      <c r="D7" t="s">
        <v>24</v>
      </c>
      <c r="E7" s="6">
        <f>E5-E6</f>
        <v>8.4680000000000005E-2</v>
      </c>
    </row>
    <row r="8" spans="4:16" x14ac:dyDescent="0.25">
      <c r="E8" s="2" t="s">
        <v>17</v>
      </c>
      <c r="F8" s="2" t="s">
        <v>18</v>
      </c>
      <c r="G8" s="2" t="s">
        <v>19</v>
      </c>
      <c r="H8" s="2" t="s">
        <v>20</v>
      </c>
      <c r="I8" s="2" t="s">
        <v>13</v>
      </c>
      <c r="J8" s="2" t="s">
        <v>14</v>
      </c>
      <c r="K8" s="2" t="s">
        <v>15</v>
      </c>
      <c r="L8" s="2" t="s">
        <v>33</v>
      </c>
      <c r="M8" s="2" t="s">
        <v>34</v>
      </c>
      <c r="N8" s="2" t="s">
        <v>35</v>
      </c>
      <c r="O8" s="2" t="s">
        <v>36</v>
      </c>
      <c r="P8" s="2" t="s">
        <v>37</v>
      </c>
    </row>
    <row r="9" spans="4:16" x14ac:dyDescent="0.25">
      <c r="D9" t="s">
        <v>28</v>
      </c>
      <c r="E9" s="3">
        <v>1552.67</v>
      </c>
      <c r="F9" s="3">
        <v>1577.9</v>
      </c>
      <c r="G9" s="3">
        <v>1260.5999999999999</v>
      </c>
      <c r="H9" s="3">
        <v>1036</v>
      </c>
      <c r="I9" s="3">
        <v>1445.4</v>
      </c>
      <c r="J9" s="3">
        <v>1598.9</v>
      </c>
    </row>
    <row r="10" spans="4:16" x14ac:dyDescent="0.25">
      <c r="H10" s="2">
        <v>30</v>
      </c>
      <c r="I10" s="2">
        <v>31</v>
      </c>
      <c r="J10" s="2">
        <v>30</v>
      </c>
      <c r="K10" s="2"/>
      <c r="L10" s="2"/>
      <c r="M10" s="2"/>
      <c r="N10" s="2"/>
      <c r="O10" s="2"/>
      <c r="P10" s="2"/>
    </row>
    <row r="12" spans="4:16" x14ac:dyDescent="0.25">
      <c r="D12" t="s">
        <v>27</v>
      </c>
      <c r="E12" s="3">
        <f>SUM(H9:P9)/SUM(H10:P10)*1000</f>
        <v>44838.461538461539</v>
      </c>
    </row>
    <row r="13" spans="4:16" x14ac:dyDescent="0.25">
      <c r="D13" t="s">
        <v>29</v>
      </c>
      <c r="E13" s="4">
        <f>E12/(100%+E7)*100%</f>
        <v>41337.962844766691</v>
      </c>
    </row>
    <row r="14" spans="4:16" x14ac:dyDescent="0.25">
      <c r="D14" t="s">
        <v>25</v>
      </c>
      <c r="E14" s="4">
        <f>E12-E13</f>
        <v>3500.498693694848</v>
      </c>
    </row>
    <row r="16" spans="4:16" x14ac:dyDescent="0.25">
      <c r="D16" t="s">
        <v>2</v>
      </c>
      <c r="E16" s="3">
        <v>7.99</v>
      </c>
    </row>
    <row r="17" spans="4:8" x14ac:dyDescent="0.25">
      <c r="D17" t="s">
        <v>1</v>
      </c>
      <c r="E17" s="3">
        <v>360</v>
      </c>
    </row>
    <row r="18" spans="4:8" x14ac:dyDescent="0.25">
      <c r="D18" t="s">
        <v>3</v>
      </c>
      <c r="E18" s="3">
        <f>E16*E17</f>
        <v>2876.4</v>
      </c>
    </row>
    <row r="19" spans="4:8" x14ac:dyDescent="0.25">
      <c r="E19" s="3"/>
    </row>
    <row r="20" spans="4:8" x14ac:dyDescent="0.25">
      <c r="D20" t="s">
        <v>4</v>
      </c>
      <c r="E20" s="3">
        <f>7.99-2.01</f>
        <v>5.98</v>
      </c>
      <c r="H20" s="3">
        <f>7083.34*300</f>
        <v>2125002</v>
      </c>
    </row>
    <row r="21" spans="4:8" x14ac:dyDescent="0.25">
      <c r="D21" t="s">
        <v>1</v>
      </c>
      <c r="E21" s="3">
        <v>360</v>
      </c>
      <c r="H21" s="3">
        <v>3754833.34</v>
      </c>
    </row>
    <row r="22" spans="4:8" x14ac:dyDescent="0.25">
      <c r="D22" t="s">
        <v>3</v>
      </c>
      <c r="E22" s="3">
        <f>E20*E21</f>
        <v>2152.8000000000002</v>
      </c>
      <c r="H22" s="4">
        <f>SUM(H20:H21)</f>
        <v>5879835.3399999999</v>
      </c>
    </row>
    <row r="23" spans="4:8" x14ac:dyDescent="0.25">
      <c r="E23" s="3"/>
      <c r="H23" s="4">
        <f>H22*0.2</f>
        <v>1175967.068</v>
      </c>
    </row>
    <row r="24" spans="4:8" x14ac:dyDescent="0.25">
      <c r="D24" t="s">
        <v>5</v>
      </c>
      <c r="E24" s="3">
        <f>E18-E22</f>
        <v>723.59999999999991</v>
      </c>
    </row>
    <row r="25" spans="4:8" x14ac:dyDescent="0.25">
      <c r="D25" t="s">
        <v>6</v>
      </c>
      <c r="E25" s="3">
        <v>0.32</v>
      </c>
    </row>
    <row r="26" spans="4:8" x14ac:dyDescent="0.25">
      <c r="E26" s="3"/>
    </row>
    <row r="27" spans="4:8" x14ac:dyDescent="0.25">
      <c r="D27" t="s">
        <v>30</v>
      </c>
      <c r="E27" s="3">
        <f>(100%-E25)*E24</f>
        <v>492.04799999999989</v>
      </c>
    </row>
    <row r="28" spans="4:8" x14ac:dyDescent="0.25">
      <c r="E28" s="3"/>
    </row>
    <row r="29" spans="4:8" x14ac:dyDescent="0.25">
      <c r="D29" t="s">
        <v>26</v>
      </c>
      <c r="E29" s="3">
        <f>E14</f>
        <v>3500.498693694848</v>
      </c>
    </row>
    <row r="30" spans="4:8" x14ac:dyDescent="0.25">
      <c r="E30" s="3"/>
    </row>
    <row r="31" spans="4:8" x14ac:dyDescent="0.25">
      <c r="D31" t="s">
        <v>9</v>
      </c>
      <c r="E31" s="3">
        <f>E27*E29</f>
        <v>1722413.3812351623</v>
      </c>
    </row>
    <row r="32" spans="4:8" x14ac:dyDescent="0.25">
      <c r="D32" t="s">
        <v>32</v>
      </c>
      <c r="E32" s="3">
        <f>E31*30</f>
        <v>51672401.437054865</v>
      </c>
    </row>
    <row r="34" spans="4:5" x14ac:dyDescent="0.25">
      <c r="D34" t="s">
        <v>31</v>
      </c>
      <c r="E34" s="4">
        <f>E32/360</f>
        <v>143534.44843626351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Ezeokafor, Ikenna U SNEPCO-FUP/LI</dc:creator>
  <cp:lastModifiedBy>Ezeokafor, Ikenna U SNEPCO-FUP/LI</cp:lastModifiedBy>
  <dcterms:created xsi:type="dcterms:W3CDTF">2020-07-27T11:21:02Z</dcterms:created>
  <dcterms:modified xsi:type="dcterms:W3CDTF">2020-07-28T20:58:44Z</dcterms:modified>
</cp:coreProperties>
</file>