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kalada_boham_shell_com/Documents/Apps (1)/Kalada.Boham/SPDC/Fit4/"/>
    </mc:Choice>
  </mc:AlternateContent>
  <xr:revisionPtr revIDLastSave="9" documentId="8_{A01C6CDA-BA88-49BB-94E8-5E2C5C82AB6F}" xr6:coauthVersionLast="47" xr6:coauthVersionMax="47" xr10:uidLastSave="{64EA9F7C-6D9A-4684-B514-FBC745233B22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675" yWindow="675" windowWidth="17640" windowHeight="2002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5" l="1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<sst xmlns="http://schemas.openxmlformats.org/spreadsheetml/2006/main" count="306" uniqueCount="137">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</sst>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" zoomScale="85" zoomScaleNormal="85" workbookViewId="0">
      <selection activeCell="F39" sqref="F39"/>
    </sheetView>
  </sheetViews>
  <sheetFormatPr defaultColWidth="9.140625" defaultRowHeight="15"/>
  <cols>
    <col min="1" max="1" width="8.7109375" style="72"/>
    <col min="2" max="2" width="14.28515625" style="72" customWidth="1"/>
    <col min="3" max="3" width="68.7109375" style="72" customWidth="1"/>
    <col min="4" max="4" width="28.42578125" style="72" customWidth="1"/>
    <col min="5" max="5" width="7.28515625" style="72" hidden="1" customWidth="1"/>
    <col min="6" max="6" width="28.5703125" style="105" customWidth="1"/>
    <col min="7" max="7" width="4.28515625" style="72" customWidth="1"/>
    <col min="8" max="8" width="17.5703125" style="72" customWidth="1"/>
    <col min="9" max="9" width="4.7109375" style="72" customWidth="1"/>
    <col min="10" max="10" width="18.5703125" style="72" customWidth="1"/>
    <col min="11" max="11" width="15.42578125" style="72" customWidth="1"/>
    <col min="12" max="12" width="14.28515625" style="72" bestFit="1" customWidth="1"/>
    <col min="13" max="14" width="13.28515625" style="72" bestFit="1" customWidth="1"/>
    <col min="15" max="15" width="31.5703125" style="72" customWidth="1"/>
    <col min="16" max="16" width="8.7109375" customWidth="1"/>
    <col min="18" max="18" width="13.28515625" bestFit="1" customWidth="1"/>
    <col min="19" max="20" width="14.28515625" bestFit="1" customWidth="1"/>
  </cols>
  <sheetData>
    <row r="1" spans="2:20" ht="15.75" thickBot="1"/>
    <row r="2" spans="2:20" ht="27" thickBot="1">
      <c r="C2" s="156" t="s">
        <v>0</v>
      </c>
      <c r="D2" s="157"/>
      <c r="E2" s="157"/>
      <c r="F2" s="158"/>
    </row>
    <row r="3" spans="2:20" ht="15.7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30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.7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.7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.7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.7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3"/>
      <c r="E21" s="154"/>
      <c r="F21" s="155"/>
      <c r="K21" s="72" t="s">
        <v>41</v>
      </c>
    </row>
    <row r="22" spans="2:20" ht="15.75" thickBot="1">
      <c r="C22" s="69" t="s">
        <v>42</v>
      </c>
      <c r="D22" s="115" t="s">
        <v>4</v>
      </c>
      <c r="E22" s="144">
        <f>IF(D22=$K$4,(VLOOKUP(D24,$C$5:$F$17,2,FALSE)),(VLOOKUP(D24,$C$5:$F$17,4,FALSE)))</f>
        <v>1</v>
      </c>
      <c r="F22" s="111">
        <v>4000000</v>
      </c>
      <c r="S22" s="137"/>
      <c r="T22" s="138"/>
    </row>
    <row r="23" spans="2:20" ht="26.25">
      <c r="C23" s="70" t="s">
        <v>43</v>
      </c>
      <c r="D23" s="116" t="s">
        <v>44</v>
      </c>
      <c r="E23" s="82"/>
      <c r="F23" s="111">
        <v>0</v>
      </c>
      <c r="H23" s="149" t="s">
        <v>45</v>
      </c>
      <c r="I23" s="150"/>
      <c r="J23" s="93" t="s">
        <v>46</v>
      </c>
      <c r="M23" s="137"/>
      <c r="N23" s="139"/>
    </row>
    <row r="24" spans="2:20" ht="15.7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1200000</v>
      </c>
      <c r="H24" s="151"/>
      <c r="I24" s="152"/>
      <c r="J24" s="94" t="s">
        <v>48</v>
      </c>
    </row>
    <row r="25" spans="2:20" ht="27" thickBot="1">
      <c r="C25" s="70" t="s">
        <v>49</v>
      </c>
    </row>
    <row r="26" spans="2:20" ht="15.7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>
        <v>1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76.438356164383563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.7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.75" thickBot="1">
      <c r="D36" s="78"/>
      <c r="E36" s="78"/>
      <c r="F36" s="78"/>
      <c r="G36" s="78"/>
      <c r="H36" s="78"/>
    </row>
    <row r="37" spans="3:8">
      <c r="C37" s="159" t="s">
        <v>60</v>
      </c>
      <c r="F37" s="108"/>
      <c r="G37" s="88"/>
    </row>
    <row r="38" spans="3:8" ht="15.75" thickBot="1">
      <c r="C38" s="160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5.5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5.5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2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2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25" thickBot="1">
      <c r="K11" s="18" t="s">
        <v>74</v>
      </c>
    </row>
    <row r="12" spans="2:11" ht="13.5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5.5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5.5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2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5.5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.5" thickBot="1">
      <c r="B24" s="38"/>
      <c r="C24" s="39"/>
      <c r="D24" s="40" t="s">
        <v>48</v>
      </c>
    </row>
    <row r="25" spans="2:9">
      <c r="G25" s="9" t="s">
        <v>82</v>
      </c>
      <c r="H25" s="27" t="s">
        <v>62</v>
      </c>
      <c r="I25" s="28" t="s">
        <v>63</v>
      </c>
    </row>
    <row r="26" spans="2:9">
      <c r="G26" s="15" t="s">
        <v>83</v>
      </c>
      <c r="H26" s="8">
        <v>5</v>
      </c>
      <c r="I26" s="29"/>
    </row>
    <row r="27" spans="2:9">
      <c r="G27" s="25" t="s">
        <v>68</v>
      </c>
      <c r="H27" s="8">
        <v>365</v>
      </c>
      <c r="I27" s="29"/>
    </row>
    <row r="28" spans="2:9">
      <c r="G28" s="15" t="s">
        <v>84</v>
      </c>
      <c r="H28" s="2">
        <v>15.65</v>
      </c>
      <c r="I28" s="26">
        <f>(H27/365)*H28*H26</f>
        <v>78.25</v>
      </c>
    </row>
    <row r="29" spans="2:9">
      <c r="G29" s="15" t="s">
        <v>85</v>
      </c>
      <c r="H29" s="2">
        <v>0.3</v>
      </c>
      <c r="I29" s="16">
        <f>I28*H29</f>
        <v>23.474999999999998</v>
      </c>
    </row>
    <row r="30" spans="2:9">
      <c r="G30" s="15" t="s">
        <v>71</v>
      </c>
      <c r="H30" s="2">
        <v>0.66669999999999996</v>
      </c>
      <c r="I30" s="16">
        <f>I28*H30</f>
        <v>52.169274999999999</v>
      </c>
    </row>
    <row r="31" spans="2:9" ht="25.5">
      <c r="G31" s="17" t="s">
        <v>72</v>
      </c>
      <c r="H31" s="2">
        <v>0.15</v>
      </c>
      <c r="I31" s="16">
        <f>I28*H31</f>
        <v>11.737499999999999</v>
      </c>
    </row>
    <row r="32" spans="2:9" ht="25.5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/>
    <row r="3" spans="2:14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5" thickBot="1">
      <c r="D10" s="30"/>
      <c r="I10" s="30"/>
      <c r="N10" s="30"/>
    </row>
    <row r="11" spans="2:14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5" thickBot="1">
      <c r="D18" s="30"/>
      <c r="I18" s="30"/>
      <c r="N18" s="30"/>
    </row>
    <row r="19" spans="2:14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.5" thickBot="1"/>
    <row r="26" spans="2:14">
      <c r="B26" s="35" t="s">
        <v>45</v>
      </c>
      <c r="C26" s="36"/>
      <c r="D26" s="37" t="s">
        <v>81</v>
      </c>
    </row>
    <row r="27" spans="2:14" ht="13.5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.7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.7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.7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.7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.75" thickBot="1">
      <c r="B22" s="32" t="s">
        <v>118</v>
      </c>
      <c r="C22" s="19">
        <v>1</v>
      </c>
      <c r="D22" s="24">
        <f>D21*C22</f>
        <v>0.16</v>
      </c>
    </row>
    <row r="24" spans="2:4" ht="15.75" thickBot="1"/>
    <row r="25" spans="2:4">
      <c r="B25" s="35" t="s">
        <v>45</v>
      </c>
      <c r="C25" s="36"/>
      <c r="D25" s="37" t="s">
        <v>81</v>
      </c>
    </row>
    <row r="26" spans="2:4" ht="15.7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.7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.7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 ht="26.25">
      <c r="D27" s="25" t="s">
        <v>68</v>
      </c>
      <c r="E27" s="58"/>
      <c r="F27" s="59"/>
      <c r="G27" s="60">
        <v>365</v>
      </c>
    </row>
    <row r="28" spans="4:7" ht="15.7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6.25">
      <c r="D32" s="25" t="s">
        <v>68</v>
      </c>
      <c r="E32" s="58"/>
      <c r="F32" s="59"/>
      <c r="G32" s="60">
        <v>365</v>
      </c>
    </row>
    <row r="33" spans="4:7" ht="15.7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6.25">
      <c r="D37" s="25" t="s">
        <v>68</v>
      </c>
      <c r="E37" s="58"/>
      <c r="F37" s="59"/>
      <c r="G37" s="60">
        <v>365</v>
      </c>
    </row>
    <row r="38" spans="4:7" ht="15.7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Boham, Kalada D SPDC-PTC/U/GL</cp:lastModifiedBy>
  <cp:revision/>
  <dcterms:created xsi:type="dcterms:W3CDTF">2019-03-08T09:08:42Z</dcterms:created>
  <dcterms:modified xsi:type="dcterms:W3CDTF">2024-10-30T13:51:01Z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