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uyemi.Olugunwa\Desktop\FIT 4\AQUAMAN\"/>
    </mc:Choice>
  </mc:AlternateContent>
  <xr:revisionPtr revIDLastSave="0" documentId="13_ncr:1_{0D89D9FC-BB39-43F5-8403-BD696EC7DB36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4350" yWindow="4095" windowWidth="21600" windowHeight="12645" tabRatio="356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N23" i="5" l="1"/>
  <c r="T31" i="5"/>
  <c r="S31" i="5"/>
  <c r="T27" i="5"/>
  <c r="T22" i="5"/>
  <c r="T23" i="5"/>
  <c r="H39" i="5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<sst xmlns="http://schemas.openxmlformats.org/spreadsheetml/2006/main" count="305" uniqueCount="136">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</sst>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3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0" fillId="9" borderId="1" xfId="0" applyNumberFormat="1" applyFill="1" applyBorder="1"/>
    <xf numFmtId="0" fontId="0" fillId="9" borderId="1" xfId="0" applyFill="1" applyBorder="1"/>
    <xf numFmtId="0" fontId="1" fillId="9" borderId="6" xfId="0" applyFont="1" applyFill="1" applyBorder="1"/>
    <xf numFmtId="0" fontId="0" fillId="10" borderId="1" xfId="0" applyFill="1" applyBorder="1"/>
    <xf numFmtId="0" fontId="0" fillId="8" borderId="0" xfId="0" applyFill="1"/>
    <xf numFmtId="4" fontId="12" fillId="0" borderId="0" xfId="0" applyNumberFormat="1" applyFont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44"/>
  <sheetViews>
    <sheetView tabSelected="1" topLeftCell="A18" zoomScale="110" zoomScaleNormal="110" workbookViewId="0">
      <selection activeCell="B25" sqref="B25"/>
    </sheetView>
  </sheetViews>
  <sheetFormatPr defaultColWidth="9.140625" defaultRowHeight="15"/>
  <cols>
    <col min="1" max="1" width="8.7109375" style="72"/>
    <col min="2" max="2" width="14.28515625" style="72" customWidth="1"/>
    <col min="3" max="3" width="68.7109375" style="72" customWidth="1"/>
    <col min="4" max="4" width="28.28515625" style="72" customWidth="1"/>
    <col min="5" max="5" width="3.85546875" style="72" hidden="1" customWidth="1"/>
    <col min="6" max="6" width="28.5703125" style="107" customWidth="1"/>
    <col min="7" max="7" width="4.28515625" style="72" customWidth="1"/>
    <col min="8" max="9" width="4.7109375" style="72" customWidth="1"/>
    <col min="10" max="10" width="18.5703125" style="72" customWidth="1"/>
    <col min="11" max="11" width="15.42578125" style="72" customWidth="1"/>
    <col min="12" max="12" width="8.7109375" style="72"/>
    <col min="13" max="14" width="13.28515625" style="72" bestFit="1" customWidth="1"/>
    <col min="15" max="15" width="31.5703125" style="72" customWidth="1"/>
    <col min="16" max="16" width="8.7109375" customWidth="1"/>
    <col min="18" max="18" width="13.28515625" bestFit="1" customWidth="1"/>
    <col min="19" max="20" width="14.28515625" bestFit="1" customWidth="1"/>
  </cols>
  <sheetData>
    <row r="1" spans="2:20" ht="15.75" hidden="1" thickBot="1"/>
    <row r="2" spans="2:20" ht="27" hidden="1" thickBot="1">
      <c r="C2" s="159" t="s">
        <v>0</v>
      </c>
      <c r="D2" s="160"/>
      <c r="E2" s="160"/>
      <c r="F2" s="161"/>
    </row>
    <row r="3" spans="2:20" ht="15.7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30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9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149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9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149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9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149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9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149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9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149">
        <v>0.41</v>
      </c>
    </row>
    <row r="10" spans="2:20" hidden="1">
      <c r="B10" s="73"/>
      <c r="C10" s="142" t="s">
        <v>24</v>
      </c>
      <c r="D10" s="143">
        <v>1</v>
      </c>
      <c r="E10" s="144">
        <v>1</v>
      </c>
      <c r="F10" s="145">
        <v>0.68</v>
      </c>
      <c r="G10" s="84"/>
      <c r="I10" s="73"/>
      <c r="J10" s="73"/>
      <c r="K10" s="87"/>
      <c r="M10" s="73" t="s">
        <v>25</v>
      </c>
      <c r="O10" s="142" t="s">
        <v>24</v>
      </c>
      <c r="P10" s="144">
        <v>1</v>
      </c>
      <c r="Q10" s="146">
        <v>0</v>
      </c>
      <c r="R10" s="147">
        <v>0.41</v>
      </c>
      <c r="S10" s="148">
        <v>0</v>
      </c>
    </row>
    <row r="11" spans="2:20" hidden="1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3.79</v>
      </c>
      <c r="R11" s="122">
        <v>0</v>
      </c>
      <c r="S11" s="123">
        <v>0.04</v>
      </c>
    </row>
    <row r="12" spans="2:20" hidden="1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3.3</v>
      </c>
      <c r="R13" s="122">
        <v>0</v>
      </c>
      <c r="S13" s="123">
        <v>0</v>
      </c>
    </row>
    <row r="14" spans="2:20" ht="15.75" hidden="1" thickBot="1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.75" hidden="1" thickBot="1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.75" hidden="1" thickBot="1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20" ht="15.75" thickBot="1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20" ht="15.75" thickBot="1">
      <c r="C19" s="97" t="s">
        <v>37</v>
      </c>
      <c r="D19" s="98" t="s">
        <v>38</v>
      </c>
      <c r="E19" s="99"/>
      <c r="F19" s="111"/>
    </row>
    <row r="20" spans="2:20">
      <c r="C20" s="100" t="s">
        <v>39</v>
      </c>
      <c r="D20" s="116" t="s">
        <v>40</v>
      </c>
      <c r="E20" s="90"/>
      <c r="F20" s="112"/>
    </row>
    <row r="21" spans="2:20" ht="15.4" customHeight="1">
      <c r="C21" s="69"/>
      <c r="D21" s="156"/>
      <c r="E21" s="157"/>
      <c r="F21" s="158"/>
    </row>
    <row r="22" spans="2:20" ht="15.75" thickBot="1">
      <c r="C22" s="69" t="s">
        <v>41</v>
      </c>
      <c r="D22" s="117" t="s">
        <v>11</v>
      </c>
      <c r="E22" s="91">
        <f>IF(D22=$K$4,(VLOOKUP(D24,$C$5:$F$17,2,FALSE)),(VLOOKUP(D24,$C$5:$F$17,4,FALSE)))</f>
        <v>0.2</v>
      </c>
      <c r="F22" s="151">
        <v>1205.69</v>
      </c>
      <c r="R22">
        <v>0.25</v>
      </c>
      <c r="S22" s="139">
        <v>0.8</v>
      </c>
      <c r="T22" s="140">
        <f>S22*R22</f>
        <v>0.2</v>
      </c>
    </row>
    <row r="23" spans="2:20" ht="26.25">
      <c r="C23" s="70" t="s">
        <v>42</v>
      </c>
      <c r="D23" s="118" t="s">
        <v>43</v>
      </c>
      <c r="E23" s="82"/>
      <c r="F23" s="113"/>
      <c r="H23" s="152" t="s">
        <v>44</v>
      </c>
      <c r="I23" s="153"/>
      <c r="J23" s="95" t="s">
        <v>45</v>
      </c>
      <c r="M23" s="139"/>
      <c r="N23" s="141">
        <f>M23*0.55*0.25</f>
        <v>0</v>
      </c>
      <c r="S23">
        <v>5.6</v>
      </c>
      <c r="T23">
        <f>S23/R22</f>
        <v>22.4</v>
      </c>
    </row>
    <row r="24" spans="2:20" ht="15.75" thickBot="1">
      <c r="C24" s="69" t="s">
        <v>46</v>
      </c>
      <c r="D24" s="119" t="s">
        <v>10</v>
      </c>
      <c r="E24" s="92">
        <f>VLOOKUP(D24,$C$4:$F$17,3,FALSE)</f>
        <v>0.3</v>
      </c>
      <c r="F24" s="106">
        <f>(F22-F23)*E24*E22</f>
        <v>72.341400000000007</v>
      </c>
      <c r="H24" s="154"/>
      <c r="I24" s="155"/>
      <c r="J24" s="96" t="s">
        <v>47</v>
      </c>
    </row>
    <row r="25" spans="2:20" ht="27" thickBot="1">
      <c r="C25" s="70" t="s">
        <v>48</v>
      </c>
    </row>
    <row r="26" spans="2:20" ht="13.5" customHeight="1" thickBot="1">
      <c r="C26" s="69" t="s">
        <v>49</v>
      </c>
      <c r="D26" s="99" t="s">
        <v>50</v>
      </c>
      <c r="E26" s="99"/>
      <c r="F26" s="111"/>
      <c r="S26">
        <v>0.55000000000000004</v>
      </c>
      <c r="T26">
        <v>5.8</v>
      </c>
    </row>
    <row r="27" spans="2:20">
      <c r="C27" s="69" t="s">
        <v>51</v>
      </c>
      <c r="D27" s="90" t="s">
        <v>52</v>
      </c>
      <c r="E27" s="90"/>
      <c r="F27" s="112"/>
      <c r="T27">
        <f>T26*S26</f>
        <v>3.19</v>
      </c>
    </row>
    <row r="28" spans="2:20">
      <c r="C28" s="69" t="s">
        <v>53</v>
      </c>
      <c r="D28" s="102" t="s">
        <v>17</v>
      </c>
      <c r="E28" s="82">
        <f>IF(D28=$K$7,(VLOOKUP(D31,$O$4:$S$16,3,FALSE)),IF(D28=$K$8,(VLOOKUP(D31,$O$4:S$16,4,FALSE)),(VLOOKUP(D31,$O$4:S$16,5,FALSE))))</f>
        <v>3.1</v>
      </c>
      <c r="F28" s="113"/>
      <c r="K28" s="141"/>
    </row>
    <row r="29" spans="2:20">
      <c r="C29" s="69" t="s">
        <v>54</v>
      </c>
      <c r="D29" s="104" t="s">
        <v>55</v>
      </c>
      <c r="E29" s="91">
        <f>(VLOOKUP(D31,$C$5:$F$16,3,FALSE))</f>
        <v>0.3</v>
      </c>
      <c r="F29" s="113"/>
    </row>
    <row r="30" spans="2:20">
      <c r="C30" s="69" t="s">
        <v>56</v>
      </c>
      <c r="D30" s="101" t="s">
        <v>43</v>
      </c>
      <c r="E30" s="91">
        <f>(VLOOKUP(D31,$C$5:$F$16,4,FALSE))</f>
        <v>0.2</v>
      </c>
      <c r="F30" s="113">
        <v>0</v>
      </c>
      <c r="K30" s="150"/>
    </row>
    <row r="31" spans="2:20" ht="27" thickBot="1">
      <c r="C31" s="70" t="s">
        <v>57</v>
      </c>
      <c r="D31" s="103" t="s">
        <v>10</v>
      </c>
      <c r="E31" s="92">
        <f>VLOOKUP(D31,$O$4:$S$16,2,FALSE)</f>
        <v>0.3</v>
      </c>
      <c r="F31" s="105">
        <f>(((F29/365)*F28*E31*E28)*1000)-(F30*E30*E29)</f>
        <v>0</v>
      </c>
      <c r="G31" s="115"/>
      <c r="J31" s="115"/>
      <c r="R31" s="139">
        <v>2000000</v>
      </c>
      <c r="S31" s="140">
        <f>R31/0.25/0.55</f>
        <v>14545454.545454545</v>
      </c>
      <c r="T31" s="140">
        <f>S31*0.55</f>
        <v>8000000</v>
      </c>
    </row>
    <row r="32" spans="2:20" ht="13.5" customHeight="1">
      <c r="C32" s="69" t="s">
        <v>58</v>
      </c>
      <c r="N32"/>
    </row>
    <row r="33" spans="3:8" ht="8.65" customHeight="1" thickBot="1">
      <c r="C33" s="71"/>
      <c r="D33" s="78"/>
      <c r="E33" s="73"/>
      <c r="F33" s="110"/>
      <c r="G33" s="87"/>
    </row>
    <row r="34" spans="3:8" ht="7.5" customHeight="1">
      <c r="D34" s="73"/>
      <c r="E34" s="73"/>
      <c r="F34" s="110"/>
      <c r="G34" s="85"/>
    </row>
    <row r="35" spans="3:8" ht="10.9" customHeight="1">
      <c r="D35" s="93"/>
      <c r="E35" s="73"/>
      <c r="F35" s="110"/>
      <c r="G35" s="85"/>
    </row>
    <row r="36" spans="3:8" ht="8.65" customHeight="1" thickBot="1">
      <c r="D36" s="78"/>
      <c r="E36" s="73"/>
      <c r="F36" s="110"/>
      <c r="G36" s="88"/>
    </row>
    <row r="37" spans="3:8" ht="12.6" customHeight="1">
      <c r="C37" s="162" t="s">
        <v>59</v>
      </c>
      <c r="F37" s="114"/>
    </row>
    <row r="38" spans="3:8" ht="15.75" thickBot="1">
      <c r="C38" s="163"/>
      <c r="D38" s="78"/>
      <c r="E38" s="73"/>
      <c r="F38" s="110"/>
      <c r="G38" s="87"/>
    </row>
    <row r="39" spans="3:8">
      <c r="D39" s="73"/>
      <c r="E39" s="73"/>
      <c r="F39" s="110"/>
      <c r="G39" s="85"/>
      <c r="H39" s="72" t="e">
        <f>F39/F29</f>
        <v>#DIV/0!</v>
      </c>
    </row>
    <row r="40" spans="3:8">
      <c r="D40" s="93"/>
      <c r="E40" s="73"/>
      <c r="F40" s="110"/>
      <c r="G40" s="85"/>
    </row>
    <row r="41" spans="3:8">
      <c r="D41" s="78"/>
      <c r="E41" s="73"/>
      <c r="F41" s="110"/>
      <c r="G41" s="88"/>
    </row>
    <row r="42" spans="3:8">
      <c r="F42" s="114"/>
    </row>
    <row r="43" spans="3:8">
      <c r="F43" s="114"/>
    </row>
    <row r="44" spans="3:8">
      <c r="F44" s="114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109375" defaultRowHeight="12.75"/>
  <cols>
    <col min="1" max="1" width="8.7109375" style="1" customWidth="1"/>
    <col min="2" max="2" width="26.7109375" style="1" bestFit="1" customWidth="1"/>
    <col min="3" max="3" width="12" style="1" customWidth="1"/>
    <col min="4" max="6" width="20.7109375" style="1"/>
    <col min="7" max="7" width="26.7109375" style="1" customWidth="1"/>
    <col min="8" max="8" width="20.7109375" style="1"/>
    <col min="9" max="9" width="15.28515625" style="1" customWidth="1"/>
    <col min="10" max="10" width="12.85546875" style="1" customWidth="1"/>
    <col min="11" max="16384" width="20.7109375" style="1"/>
  </cols>
  <sheetData>
    <row r="1" spans="2:11" ht="13.5" thickBot="1"/>
    <row r="2" spans="2:11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5.5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5.5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25" thickBot="1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25" thickBot="1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25" thickBot="1">
      <c r="K11" s="18" t="s">
        <v>73</v>
      </c>
    </row>
    <row r="12" spans="2:11" ht="13.5" thickBot="1"/>
    <row r="13" spans="2:11" ht="13.5" thickBot="1">
      <c r="B13" s="9" t="s">
        <v>74</v>
      </c>
      <c r="C13" s="10" t="s">
        <v>61</v>
      </c>
      <c r="D13" s="11" t="s">
        <v>62</v>
      </c>
    </row>
    <row r="14" spans="2:11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5.5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5.5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25" thickBot="1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5.5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>
      <c r="G22" s="18" t="s">
        <v>73</v>
      </c>
      <c r="H22" s="19">
        <v>0.2767</v>
      </c>
      <c r="I22" s="20">
        <f>I17*H22</f>
        <v>0.1073596</v>
      </c>
    </row>
    <row r="23" spans="2:9">
      <c r="B23" s="35" t="s">
        <v>44</v>
      </c>
      <c r="C23" s="36"/>
      <c r="D23" s="37" t="s">
        <v>80</v>
      </c>
    </row>
    <row r="24" spans="2:9" ht="13.5" thickBot="1">
      <c r="B24" s="38"/>
      <c r="C24" s="39"/>
      <c r="D24" s="40" t="s">
        <v>47</v>
      </c>
    </row>
    <row r="25" spans="2:9">
      <c r="G25" s="9" t="s">
        <v>81</v>
      </c>
      <c r="H25" s="27" t="s">
        <v>61</v>
      </c>
      <c r="I25" s="28" t="s">
        <v>62</v>
      </c>
    </row>
    <row r="26" spans="2:9">
      <c r="G26" s="15" t="s">
        <v>82</v>
      </c>
      <c r="H26" s="8">
        <v>5</v>
      </c>
      <c r="I26" s="29"/>
    </row>
    <row r="27" spans="2:9">
      <c r="G27" s="25" t="s">
        <v>67</v>
      </c>
      <c r="H27" s="8">
        <v>365</v>
      </c>
      <c r="I27" s="29"/>
    </row>
    <row r="28" spans="2:9">
      <c r="G28" s="15" t="s">
        <v>83</v>
      </c>
      <c r="H28" s="2">
        <v>15.65</v>
      </c>
      <c r="I28" s="26">
        <f>(H27/365)*H28*H26</f>
        <v>78.25</v>
      </c>
    </row>
    <row r="29" spans="2:9">
      <c r="G29" s="15" t="s">
        <v>84</v>
      </c>
      <c r="H29" s="2">
        <v>0.3</v>
      </c>
      <c r="I29" s="16">
        <f>I28*H29</f>
        <v>23.474999999999998</v>
      </c>
    </row>
    <row r="30" spans="2:9">
      <c r="G30" s="15" t="s">
        <v>70</v>
      </c>
      <c r="H30" s="2">
        <v>0.66669999999999996</v>
      </c>
      <c r="I30" s="16">
        <f>I28*H30</f>
        <v>52.169274999999999</v>
      </c>
    </row>
    <row r="31" spans="2:9" ht="25.5">
      <c r="G31" s="17" t="s">
        <v>71</v>
      </c>
      <c r="H31" s="2">
        <v>0.15</v>
      </c>
      <c r="I31" s="16">
        <f>I28*H31</f>
        <v>11.737499999999999</v>
      </c>
    </row>
    <row r="32" spans="2:9" ht="25.5">
      <c r="G32" s="17" t="s">
        <v>72</v>
      </c>
      <c r="H32" s="2">
        <v>0.3</v>
      </c>
      <c r="I32" s="16">
        <f>I28*H32</f>
        <v>23.474999999999998</v>
      </c>
    </row>
    <row r="33" spans="7:9" ht="13.5" thickBot="1">
      <c r="G33" s="18" t="s">
        <v>73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109375" defaultRowHeight="12.75"/>
  <cols>
    <col min="1" max="1" width="8.7109375" style="1"/>
    <col min="2" max="2" width="25" style="1" customWidth="1"/>
    <col min="3" max="3" width="8.7109375" style="1"/>
    <col min="4" max="4" width="17.140625" style="1" customWidth="1"/>
    <col min="5" max="5" width="6.85546875" style="1" customWidth="1"/>
    <col min="6" max="6" width="6.42578125" style="1" customWidth="1"/>
    <col min="7" max="7" width="22.28515625" style="1" bestFit="1" customWidth="1"/>
    <col min="8" max="8" width="8.7109375" style="1"/>
    <col min="9" max="9" width="12.140625" style="1" customWidth="1"/>
    <col min="10" max="11" width="5.28515625" style="1" customWidth="1"/>
    <col min="12" max="12" width="25.85546875" style="1" customWidth="1"/>
    <col min="13" max="13" width="14" style="1" customWidth="1"/>
    <col min="14" max="14" width="10.85546875" style="1" customWidth="1"/>
    <col min="15" max="16384" width="8.7109375" style="1"/>
  </cols>
  <sheetData>
    <row r="2" spans="2:14" ht="13.5" thickBot="1"/>
    <row r="3" spans="2:14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.5" thickBot="1">
      <c r="D10" s="30"/>
      <c r="I10" s="30"/>
      <c r="N10" s="30"/>
    </row>
    <row r="11" spans="2:14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.5" thickBot="1">
      <c r="D18" s="30"/>
      <c r="I18" s="30"/>
      <c r="N18" s="30"/>
    </row>
    <row r="19" spans="2:14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65" customHeight="1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>
      <c r="B24" s="32" t="s">
        <v>93</v>
      </c>
      <c r="C24" s="19">
        <v>0.44</v>
      </c>
      <c r="D24" s="24">
        <f>D22*C24</f>
        <v>1.3992</v>
      </c>
    </row>
    <row r="25" spans="2:14" ht="13.5" thickBot="1"/>
    <row r="26" spans="2:14">
      <c r="B26" s="35" t="s">
        <v>44</v>
      </c>
      <c r="C26" s="36"/>
      <c r="D26" s="37" t="s">
        <v>80</v>
      </c>
    </row>
    <row r="27" spans="2:14" ht="13.5" thickBot="1">
      <c r="B27" s="38"/>
      <c r="C27" s="39"/>
      <c r="D27" s="40" t="s">
        <v>47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5"/>
  <cols>
    <col min="2" max="2" width="24.7109375" customWidth="1"/>
    <col min="3" max="3" width="14.85546875" customWidth="1"/>
    <col min="4" max="4" width="16" customWidth="1"/>
  </cols>
  <sheetData>
    <row r="1" spans="2:4" ht="15.75" thickBot="1"/>
    <row r="2" spans="2:4">
      <c r="B2" s="9" t="s">
        <v>110</v>
      </c>
      <c r="C2" s="31" t="s">
        <v>61</v>
      </c>
      <c r="D2" s="11" t="s">
        <v>62</v>
      </c>
    </row>
    <row r="3" spans="2:4">
      <c r="B3" s="12" t="s">
        <v>64</v>
      </c>
      <c r="C3" s="2"/>
      <c r="D3" s="21">
        <v>1</v>
      </c>
    </row>
    <row r="4" spans="2:4">
      <c r="B4" s="12" t="s">
        <v>111</v>
      </c>
      <c r="C4" s="2">
        <v>0.94</v>
      </c>
      <c r="D4" s="22">
        <f>D3*C4</f>
        <v>0.94</v>
      </c>
    </row>
    <row r="5" spans="2:4" ht="15.75" thickBot="1">
      <c r="B5" s="32" t="s">
        <v>92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.75" thickBot="1">
      <c r="B9" s="1"/>
      <c r="C9" s="1"/>
      <c r="D9" s="30"/>
    </row>
    <row r="10" spans="2:4">
      <c r="B10" s="9" t="s">
        <v>112</v>
      </c>
      <c r="C10" s="31" t="s">
        <v>61</v>
      </c>
      <c r="D10" s="33" t="s">
        <v>62</v>
      </c>
    </row>
    <row r="11" spans="2:4">
      <c r="B11" s="12" t="s">
        <v>75</v>
      </c>
      <c r="C11" s="2"/>
      <c r="D11" s="21">
        <v>1</v>
      </c>
    </row>
    <row r="12" spans="2:4">
      <c r="B12" s="12" t="s">
        <v>113</v>
      </c>
      <c r="C12" s="2">
        <v>0.7</v>
      </c>
      <c r="D12" s="22">
        <f>D11*C12</f>
        <v>0.7</v>
      </c>
    </row>
    <row r="13" spans="2:4" ht="15.75" thickBot="1">
      <c r="B13" s="32" t="s">
        <v>92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.75" thickBot="1">
      <c r="B17" s="1"/>
      <c r="C17" s="1"/>
      <c r="D17" s="30"/>
    </row>
    <row r="18" spans="2:4">
      <c r="B18" s="9" t="s">
        <v>114</v>
      </c>
      <c r="C18" s="31" t="s">
        <v>61</v>
      </c>
      <c r="D18" s="33" t="s">
        <v>62</v>
      </c>
    </row>
    <row r="19" spans="2:4">
      <c r="B19" s="12" t="s">
        <v>115</v>
      </c>
      <c r="C19" s="7">
        <v>1</v>
      </c>
      <c r="D19" s="34"/>
    </row>
    <row r="20" spans="2:4" ht="16.899999999999999" customHeight="1">
      <c r="B20" s="25" t="s">
        <v>67</v>
      </c>
      <c r="C20" s="7">
        <v>365</v>
      </c>
      <c r="D20" s="34"/>
    </row>
    <row r="21" spans="2:4">
      <c r="B21" s="15" t="s">
        <v>116</v>
      </c>
      <c r="C21" s="2">
        <v>0.16</v>
      </c>
      <c r="D21" s="22">
        <f>(C20/365)*C19*C21</f>
        <v>0.16</v>
      </c>
    </row>
    <row r="22" spans="2:4" ht="15.75" thickBot="1">
      <c r="B22" s="32" t="s">
        <v>117</v>
      </c>
      <c r="C22" s="19">
        <v>1</v>
      </c>
      <c r="D22" s="24">
        <f>D21*C22</f>
        <v>0.16</v>
      </c>
    </row>
    <row r="24" spans="2:4" ht="15.75" thickBot="1"/>
    <row r="25" spans="2:4">
      <c r="B25" s="35" t="s">
        <v>44</v>
      </c>
      <c r="C25" s="36"/>
      <c r="D25" s="37" t="s">
        <v>80</v>
      </c>
    </row>
    <row r="26" spans="2:4" ht="15.75" thickBot="1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5"/>
  <cols>
    <col min="2" max="2" width="14.28515625" customWidth="1"/>
    <col min="3" max="3" width="31.5703125" customWidth="1"/>
    <col min="4" max="4" width="24.7109375" customWidth="1"/>
    <col min="5" max="5" width="8.5703125" customWidth="1"/>
    <col min="6" max="7" width="10.5703125" customWidth="1"/>
    <col min="8" max="8" width="10.7109375" customWidth="1"/>
    <col min="9" max="9" width="14.7109375" customWidth="1"/>
    <col min="11" max="11" width="21.85546875" customWidth="1"/>
    <col min="15" max="15" width="22" customWidth="1"/>
    <col min="16" max="16" width="17.28515625" customWidth="1"/>
  </cols>
  <sheetData>
    <row r="3" spans="2:20" ht="15.7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2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.75" thickBot="1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.75" thickBot="1"/>
    <row r="16" spans="2:20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>
      <c r="D17" s="61"/>
      <c r="E17" s="62"/>
      <c r="F17" s="63"/>
      <c r="G17" s="64"/>
    </row>
    <row r="18" spans="4:7">
      <c r="D18" s="12" t="s">
        <v>120</v>
      </c>
      <c r="E18" s="2"/>
      <c r="F18" s="42"/>
      <c r="G18" s="21">
        <v>1</v>
      </c>
    </row>
    <row r="19" spans="4:7" ht="15.75" thickBot="1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.75" thickBot="1"/>
    <row r="21" spans="4:7">
      <c r="D21" s="9" t="s">
        <v>132</v>
      </c>
      <c r="E21" s="31" t="s">
        <v>61</v>
      </c>
      <c r="F21" s="41" t="s">
        <v>131</v>
      </c>
      <c r="G21" s="11"/>
    </row>
    <row r="22" spans="4:7">
      <c r="D22" s="12" t="s">
        <v>120</v>
      </c>
      <c r="E22" s="2"/>
      <c r="F22" s="42"/>
      <c r="G22" s="21">
        <v>1</v>
      </c>
    </row>
    <row r="23" spans="4:7" ht="15.75" thickBot="1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.75" thickBot="1"/>
    <row r="25" spans="4:7" ht="16.5" customHeight="1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>
      <c r="D26" s="12" t="s">
        <v>17</v>
      </c>
      <c r="E26" s="2"/>
      <c r="F26" s="42"/>
      <c r="G26" s="21">
        <v>1</v>
      </c>
    </row>
    <row r="27" spans="4:7" ht="26.25">
      <c r="D27" s="25" t="s">
        <v>67</v>
      </c>
      <c r="E27" s="58"/>
      <c r="F27" s="59"/>
      <c r="G27" s="60">
        <v>365</v>
      </c>
    </row>
    <row r="28" spans="4:7" ht="15.75" thickBot="1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.75" thickBot="1"/>
    <row r="30" spans="4:7">
      <c r="D30" s="9" t="s">
        <v>134</v>
      </c>
      <c r="E30" s="31" t="s">
        <v>61</v>
      </c>
      <c r="F30" s="41" t="s">
        <v>131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 ht="26.25">
      <c r="D32" s="25" t="s">
        <v>67</v>
      </c>
      <c r="E32" s="58"/>
      <c r="F32" s="59"/>
      <c r="G32" s="60">
        <v>365</v>
      </c>
    </row>
    <row r="33" spans="4:7" ht="15.75" thickBot="1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.75" thickBot="1"/>
    <row r="35" spans="4:7">
      <c r="D35" s="9" t="s">
        <v>135</v>
      </c>
      <c r="E35" s="31" t="s">
        <v>61</v>
      </c>
      <c r="F35" s="41" t="s">
        <v>131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 ht="26.25">
      <c r="D37" s="25" t="s">
        <v>67</v>
      </c>
      <c r="E37" s="58"/>
      <c r="F37" s="59"/>
      <c r="G37" s="60">
        <v>365</v>
      </c>
    </row>
    <row r="38" spans="4:7" ht="15.75" thickBot="1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97A245-9448-462D-AAAA-B89FB7F2AF44}">
  <ds:schemaRefs>
    <ds:schemaRef ds:uri="http://schemas.microsoft.com/office/2006/metadata/properties"/>
    <ds:schemaRef ds:uri="http://schemas.microsoft.com/office/infopath/2007/PartnerControls"/>
    <ds:schemaRef ds:uri="d86265bb-4d93-4199-82aa-631a58dc3f71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Olugunwa, Oluyemi O SPDC-IUC/G/UUPLM</cp:lastModifiedBy>
  <cp:revision/>
  <dcterms:created xsi:type="dcterms:W3CDTF">2019-03-08T09:08:42Z</dcterms:created>
  <dcterms:modified xsi:type="dcterms:W3CDTF">2025-03-27T12:17:30Z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  <property fmtid="{D5CDD505-2E9C-101B-9397-08002B2CF9AE}" pid="5" name="MSIP_Label_d0cb1e24-a0e2-4a4c-9340-733297c9cd7c_Enabled">
    <vt:lpwstr>true</vt:lpwstr>
  </property>
  <property fmtid="{D5CDD505-2E9C-101B-9397-08002B2CF9AE}" pid="6" name="MSIP_Label_d0cb1e24-a0e2-4a4c-9340-733297c9cd7c_SetDate">
    <vt:lpwstr>2024-02-14T08:55:26Z</vt:lpwstr>
  </property>
  <property fmtid="{D5CDD505-2E9C-101B-9397-08002B2CF9AE}" pid="7" name="MSIP_Label_d0cb1e24-a0e2-4a4c-9340-733297c9cd7c_Method">
    <vt:lpwstr>Privileged</vt:lpwstr>
  </property>
  <property fmtid="{D5CDD505-2E9C-101B-9397-08002B2CF9AE}" pid="8" name="MSIP_Label_d0cb1e24-a0e2-4a4c-9340-733297c9cd7c_Name">
    <vt:lpwstr>Internal</vt:lpwstr>
  </property>
  <property fmtid="{D5CDD505-2E9C-101B-9397-08002B2CF9AE}" pid="9" name="MSIP_Label_d0cb1e24-a0e2-4a4c-9340-733297c9cd7c_SiteId">
    <vt:lpwstr>db1e96a8-a3da-442a-930b-235cac24cd5c</vt:lpwstr>
  </property>
  <property fmtid="{D5CDD505-2E9C-101B-9397-08002B2CF9AE}" pid="10" name="MSIP_Label_d0cb1e24-a0e2-4a4c-9340-733297c9cd7c_ActionId">
    <vt:lpwstr>ff18cac7-976a-4142-bee6-211fb3f40f73</vt:lpwstr>
  </property>
  <property fmtid="{D5CDD505-2E9C-101B-9397-08002B2CF9AE}" pid="11" name="MSIP_Label_d0cb1e24-a0e2-4a4c-9340-733297c9cd7c_ContentBits">
    <vt:lpwstr>0</vt:lpwstr>
  </property>
</Properties>
</file>