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441B8B-8400-4ED6-999F-9505C43C4FC5}" xr6:coauthVersionLast="44" xr6:coauthVersionMax="44" xr10:uidLastSave="{00000000-0000-0000-0000-000000000000}"/>
  <bookViews>
    <workbookView xWindow="-110" yWindow="-110" windowWidth="19420" windowHeight="10420" xr2:uid="{DDF23A24-8FE2-40CB-9D35-00B580001FF4}"/>
  </bookViews>
  <sheets>
    <sheet name="Sheet3 (2)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_123Graph_A" hidden="1">'[1]FinStat (No Input)'!#REF!</definedName>
    <definedName name="_Key1" hidden="1">[2]LOCAL!$D$580:$E$593</definedName>
    <definedName name="_Order1" hidden="1">255</definedName>
    <definedName name="_Order2" hidden="1">255</definedName>
    <definedName name="_Sort" hidden="1">[2]LOCAL!$B$580:$H$593</definedName>
    <definedName name="AS2DocOpenMode" hidden="1">"AS2DocumentEdit"</definedName>
    <definedName name="BCI" hidden="1">{"'IM V02'!$A$1:$W$57"}</definedName>
    <definedName name="BCIR" hidden="1">{"'IM V02'!$A$1:$W$57"}</definedName>
    <definedName name="Close" hidden="1">{"'IM V02'!$A$1:$W$57"}</definedName>
    <definedName name="DUNT" hidden="1">{#N/A,#N/A,TRUE,"ASSUMPTIONS";#N/A,#N/A,TRUE,"SUMMARY"}</definedName>
    <definedName name="EE" hidden="1">{#N/A,#N/A,FALSE,"COMMON";#N/A,#N/A,FALSE,"HUB";#N/A,#N/A,FALSE,"SUMMARY"}</definedName>
    <definedName name="EEE" hidden="1">{#N/A,#N/A,TRUE,"ASSUMPTIONS";#N/A,#N/A,TRUE,"SUMMARY"}</definedName>
    <definedName name="EWQ" hidden="1">{#N/A,#N/A,TRUE,"ASSUMPTIONS";#N/A,#N/A,TRUE,"SUMMARY";#N/A,#N/A,TRUE,"PANEL 1";#N/A,#N/A,TRUE,"PANEL 2"}</definedName>
    <definedName name="hei" hidden="1">{"'IM V02'!$A$1:$W$57"}</definedName>
    <definedName name="hlk" hidden="1">{#N/A,#N/A,FALSE,"Charts by Delta";#N/A,#N/A,FALSE,"Charts by All";#N/A,#N/A,FALSE,"Graphs";#N/A,#N/A,FALSE,"Value Graphs";#N/A,#N/A,FALSE,"Pump Graphs"}</definedName>
    <definedName name="HTML_CodePage" hidden="1">1252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Inter" hidden="1">{"'IM V02'!$A$1:$W$57"}</definedName>
    <definedName name="l" hidden="1">{#N/A,#N/A,TRUE,"ASSUMPTIONS";#N/A,#N/A,TRUE,"SUMMARY";#N/A,#N/A,TRUE,"PANEL 1";#N/A,#N/A,TRUE,"PANEL 2"}</definedName>
    <definedName name="LLUF.NRW" hidden="1">{#N/A,#N/A,TRUE,"SUMMARY";#N/A,#N/A,TRUE,"ASSUMPTIONS";#N/A,#N/A,TRUE,"COMMON";#N/A,#N/A,TRUE,"PLATFORM(s)";#N/A,#N/A,TRUE,"FPSO(s)";#N/A,#N/A,TRUE,"FSO(s)"}</definedName>
    <definedName name="Load" hidden="1">{#N/A,#N/A,FALSE,"Charts by Delta";#N/A,#N/A,FALSE,"Charts by All";#N/A,#N/A,FALSE,"Graphs";#N/A,#N/A,FALSE,"Value Graphs";#N/A,#N/A,FALSE,"Pump Graphs"}</definedName>
    <definedName name="OPEX2" hidden="1">{#N/A,#N/A,FALSE,"COMMON";#N/A,#N/A,FALSE,"HUB";#N/A,#N/A,FALSE,"SUMMARY"}</definedName>
    <definedName name="OPEX3" hidden="1">{#N/A,#N/A,FALSE,"COMMON";#N/A,#N/A,FALSE,"HUB";#N/A,#N/A,FALSE,"SUMMARY"}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qwe" hidden="1">{#N/A,#N/A,TRUE,"ASSUMPTIONS";#N/A,#N/A,TRUE,"SUMMARY";#N/A,#N/A,TRUE,"PANEL 1";#N/A,#N/A,TRUE,"PANEL 2"}</definedName>
    <definedName name="REW" hidden="1">{#N/A,#N/A,FALSE,"COMMON";#N/A,#N/A,FALSE,"HUB";#N/A,#N/A,FALSE,"SUMMARY"}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hrIndnt" hidden="1">1</definedName>
    <definedName name="SAPBEXrevision" hidden="1">1</definedName>
    <definedName name="SAPBEXsysID" hidden="1">"PC9"</definedName>
    <definedName name="SAPBEXwbID" hidden="1">"46J8LEELCCODTBELI806DTREA"</definedName>
    <definedName name="sed" hidden="1">{#N/A,#N/A,TRUE,"ASSUMPTIONS";#N/A,#N/A,TRUE,"SUMMARY";#N/A,#N/A,TRUE,"PANEL 1";#N/A,#N/A,TRUE,"PANEL 2"}</definedName>
    <definedName name="TEST3">[3]Detail!#REF!</definedName>
    <definedName name="tund" hidden="1">{#N/A,#N/A,TRUE,"ASSUMPTIONS";#N/A,#N/A,TRUE,"SUMMARY"}</definedName>
    <definedName name="tundun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v" hidden="1">{#N/A,#N/A,TRUE,"SUMMARY";#N/A,#N/A,TRUE,"ASSUMPTIONS";#N/A,#N/A,TRUE,"COMMON";#N/A,#N/A,TRUE,"PLATFORM(s)";#N/A,#N/A,TRUE,"FPSO(s)";#N/A,#N/A,TRUE,"FSO(s)"}</definedName>
    <definedName name="wer" hidden="1">{#N/A,#N/A,FALSE,"COMMON";#N/A,#N/A,FALSE,"HUB";#N/A,#N/A,FALSE,"SUMMARY"}</definedName>
    <definedName name="wrn.1995._.FINAL._.P.P.T.._.LETTER." hidden="1">{#N/A,#N/A,FALSE,"FINAL-PYT";#N/A,#N/A,FALSE,"APP-01";#N/A,#N/A,FALSE,"BOOK-COVER"}</definedName>
    <definedName name="wrn.ACTUAL._.FULL._.DETAILS." hidden="1">{#N/A,#N/A,TRUE,"BUD-SUM-1b";#N/A,#N/A,TRUE,"NOTES-1&amp;2";#N/A,#N/A,TRUE,"NOTES-3&amp;4";#N/A,#N/A,TRUE,"NOTES-3&amp;4B";#N/A,#N/A,TRUE,"NOTE-5";#N/A,#N/A,TRUE,"NOTE-6";#N/A,#N/A,TRUE,"NOTE-7";#N/A,#N/A,TRUE,"NOTE-8";#N/A,#N/A,TRUE,"NOTE-8B";#N/A,#N/A,TRUE,"SCHD-1"}</definedName>
    <definedName name="wrn.Full." hidden="1">{#N/A,#N/A,TRUE,"SUMMARY";#N/A,#N/A,TRUE,"ASSUMPTIONS";#N/A,#N/A,TRUE,"COMMON";#N/A,#N/A,TRUE,"PLATFORM(s)";#N/A,#N/A,TRUE,"FPSO(s)";#N/A,#N/A,TRUE,"FSO(s)"}</definedName>
    <definedName name="wrn.Graphs." hidden="1">{#N/A,#N/A,FALSE,"Charts by Delta";#N/A,#N/A,FALSE,"Charts by All";#N/A,#N/A,FALSE,"Graphs";#N/A,#N/A,FALSE,"Value Graphs";#N/A,#N/A,FALSE,"Pump Graphs"}</definedName>
    <definedName name="wrn.offshore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hidden="1">{#N/A,#N/A,FALSE,"COMMON";#N/A,#N/A,FALSE,"HUB";#N/A,#N/A,FALSE,"SUMMARY"}</definedName>
    <definedName name="wrn.Opex." hidden="1">{#N/A,#N/A,FALSE,"COMMON";#N/A,#N/A,FALSE,"HUB";#N/A,#N/A,FALSE,"SUMMARY"}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PT._.REPORT._.1995." hidden="1">{#N/A,#N/A,TRUE,"SCH-1$";#N/A,#N/A,TRUE,"SCH-1=N=";#N/A,#N/A,TRUE,"SCH-2";#N/A,#N/A,TRUE,"SCH-2a";#N/A,#N/A,TRUE,"SCH-2b";#N/A,#N/A,TRUE,"SCH-3";#N/A,#N/A,TRUE,"SCH-4";#N/A,#N/A,TRUE,"SCH-5a";#N/A,#N/A,TRUE,"SCH-5b";#N/A,#N/A,TRUE,"SCH-5c";#N/A,#N/A,TRUE,"SCH-5d";#N/A,#N/A,TRUE,"SCH-5e";#N/A,#N/A,TRUE,"SCH-6";#N/A,#N/A,TRUE,"SCH-6a";#N/A,#N/A,TRUE,"SCH-7";#N/A,#N/A,TRUE,"SCH-7a";#N/A,#N/A,TRUE,"SCH-8";#N/A,#N/A,TRUE,"SCH-8a";#N/A,#N/A,TRUE,"SCH-9";#N/A,#N/A,TRUE,"SCH-10";#N/A,#N/A,TRUE,"SCH-10a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hidden="1">{#N/A,#N/A,TRUE,"ASSUMPTIONS";#N/A,#N/A,TRUE,"SUMMARY"}</definedName>
    <definedName name="yes" hidden="1">{#N/A,#N/A,FALSE,"Charts by Delta";#N/A,#N/A,FALSE,"Charts by All";#N/A,#N/A,FALSE,"Graphs";#N/A,#N/A,FALSE,"Value Graphs";#N/A,#N/A,FALSE,"Pump Graphs"}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" l="1"/>
  <c r="U23" i="1"/>
  <c r="U21" i="1"/>
  <c r="T33" i="1"/>
  <c r="R33" i="1"/>
  <c r="U33" i="1" l="1"/>
  <c r="S24" i="1"/>
  <c r="S33" i="1" s="1"/>
  <c r="O24" i="1"/>
  <c r="Q31" i="1" l="1"/>
  <c r="Q29" i="1"/>
  <c r="Q28" i="1"/>
  <c r="Q27" i="1"/>
  <c r="Q26" i="1"/>
  <c r="Q24" i="1"/>
  <c r="P30" i="1" l="1"/>
  <c r="Q30" i="1" s="1"/>
  <c r="P25" i="1"/>
  <c r="Q25" i="1" s="1"/>
  <c r="P23" i="1"/>
  <c r="Q23" i="1" s="1"/>
  <c r="P22" i="1"/>
  <c r="Q22" i="1" s="1"/>
  <c r="L31" i="1"/>
  <c r="L30" i="1"/>
  <c r="L29" i="1"/>
  <c r="L28" i="1"/>
  <c r="L27" i="1"/>
  <c r="L26" i="1"/>
  <c r="L25" i="1"/>
  <c r="L24" i="1"/>
  <c r="L23" i="1"/>
  <c r="L22" i="1"/>
  <c r="L21" i="1"/>
  <c r="J31" i="1"/>
  <c r="J30" i="1"/>
  <c r="J29" i="1"/>
  <c r="J28" i="1"/>
  <c r="J27" i="1"/>
  <c r="J26" i="1"/>
  <c r="J25" i="1"/>
  <c r="J24" i="1"/>
  <c r="J23" i="1"/>
  <c r="J22" i="1"/>
  <c r="J21" i="1"/>
  <c r="D4" i="1"/>
  <c r="D5" i="1"/>
  <c r="D6" i="1"/>
  <c r="D7" i="1"/>
  <c r="D8" i="1"/>
  <c r="D9" i="1"/>
  <c r="D10" i="1"/>
  <c r="D11" i="1"/>
  <c r="E13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L33" i="1" l="1"/>
  <c r="P33" i="1"/>
  <c r="Q33" i="1" s="1"/>
  <c r="V33" i="1" s="1"/>
  <c r="D13" i="1"/>
</calcChain>
</file>

<file path=xl/sharedStrings.xml><?xml version="1.0" encoding="utf-8"?>
<sst xmlns="http://schemas.openxmlformats.org/spreadsheetml/2006/main" count="56" uniqueCount="40">
  <si>
    <t>SEPLAT PETROLEUM DEVELOPMENT COMPANY LTD</t>
  </si>
  <si>
    <t>EXCEL E&amp;P LIMITED</t>
  </si>
  <si>
    <t>MIDWESTERN OIL &amp; GAS COMPANY LTD</t>
  </si>
  <si>
    <t>NPDC OREDO 111</t>
  </si>
  <si>
    <t>NPDC ABURA 65</t>
  </si>
  <si>
    <t>NPDC/NECONDE OML 42</t>
  </si>
  <si>
    <t>NPDC/ELCREST OML 40</t>
  </si>
  <si>
    <t>NPDC/ND WESTERN OML 34</t>
  </si>
  <si>
    <t>NPDC/SHORELINE OML 30</t>
  </si>
  <si>
    <t>NPDC/FHN OML 26</t>
  </si>
  <si>
    <t>MILLENIUM OIL AND GAS</t>
  </si>
  <si>
    <t>NPDC OREDO</t>
  </si>
  <si>
    <t>NPDC/FHN OML26</t>
  </si>
  <si>
    <t>Grand Total</t>
  </si>
  <si>
    <t>Overdue</t>
  </si>
  <si>
    <t>Not Overdue</t>
  </si>
  <si>
    <t>Customer</t>
  </si>
  <si>
    <t>Account</t>
  </si>
  <si>
    <t>sub-category</t>
  </si>
  <si>
    <t>Category</t>
  </si>
  <si>
    <t>Venture</t>
  </si>
  <si>
    <t>Sum of Amt in loc.cur.</t>
  </si>
  <si>
    <t>Total</t>
  </si>
  <si>
    <t>BELEMA OIL PRODUCING LIMITED</t>
  </si>
  <si>
    <t>EROTON</t>
  </si>
  <si>
    <t>NEW CROSS</t>
  </si>
  <si>
    <t>AITEO EASTERN E&amp;P COMPANY LTD</t>
  </si>
  <si>
    <t>Walter Smith Petroman Oil Ltd.</t>
  </si>
  <si>
    <t>Niger Delta Petroleum Resources Limited</t>
  </si>
  <si>
    <t>Total E&amp;P Nigeria Limited</t>
  </si>
  <si>
    <t>Payments</t>
  </si>
  <si>
    <t>East TPI</t>
  </si>
  <si>
    <t>TOTAL</t>
  </si>
  <si>
    <t>MATCHING OF 31.12.2019 OVERDUE INVOICES TO RECEIPTS FOR CRUDE HANDLING WEST</t>
  </si>
  <si>
    <t>Shell Share</t>
  </si>
  <si>
    <t>Receipts as at 19 March 2020</t>
  </si>
  <si>
    <t>Amount Banked 12/03/2020</t>
  </si>
  <si>
    <t>Amount   Banked 19/03/2020</t>
  </si>
  <si>
    <t>Amount   Banked 02/04/2020</t>
  </si>
  <si>
    <t>NPDC ABURA/OML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</si>
</sst>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_);[Red]\(#,##0.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Futura Light"/>
    </font>
    <font>
      <b/>
      <sz val="12"/>
      <color theme="1"/>
      <name val="Dubai Light"/>
      <family val="2"/>
      <charset val="178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43" fontId="3" fillId="0" borderId="1" xfId="1" applyFont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40" fontId="0" fillId="0" borderId="0" xfId="0" applyNumberFormat="1"/>
    <xf numFmtId="0" fontId="2" fillId="0" borderId="0" xfId="0" applyFont="1"/>
    <xf numFmtId="0" fontId="0" fillId="5" borderId="0" xfId="0" applyFill="1"/>
    <xf numFmtId="0" fontId="5" fillId="0" borderId="0" xfId="0" applyFont="1"/>
    <xf numFmtId="43" fontId="6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43" fontId="5" fillId="0" borderId="1" xfId="0" applyNumberFormat="1" applyFont="1" applyBorder="1"/>
    <xf numFmtId="43" fontId="5" fillId="0" borderId="1" xfId="1" applyFont="1" applyBorder="1"/>
    <xf numFmtId="4" fontId="5" fillId="0" borderId="1" xfId="0" applyNumberFormat="1" applyFont="1" applyBorder="1"/>
    <xf numFmtId="0" fontId="6" fillId="6" borderId="1" xfId="0" applyFont="1" applyFill="1" applyBorder="1" applyAlignment="1">
      <alignment horizontal="center" vertical="center"/>
    </xf>
    <xf numFmtId="43" fontId="3" fillId="0" borderId="0" xfId="1" applyFont="1" applyBorder="1" applyAlignment="1">
      <alignment horizontal="left" vertical="top" wrapText="1"/>
    </xf>
    <xf numFmtId="0" fontId="0" fillId="2" borderId="1" xfId="0" applyFill="1" applyBorder="1"/>
    <xf numFmtId="40" fontId="0" fillId="2" borderId="1" xfId="0" applyNumberFormat="1" applyFill="1" applyBorder="1"/>
    <xf numFmtId="0" fontId="0" fillId="0" borderId="0" xfId="0" applyAlignment="1">
      <alignment wrapText="1"/>
    </xf>
    <xf numFmtId="0" fontId="0" fillId="7" borderId="1" xfId="0" applyFill="1" applyBorder="1" applyAlignment="1">
      <alignment wrapText="1"/>
    </xf>
    <xf numFmtId="40" fontId="0" fillId="7" borderId="1" xfId="0" applyNumberFormat="1" applyFill="1" applyBorder="1" applyAlignment="1">
      <alignment wrapText="1"/>
    </xf>
    <xf numFmtId="0" fontId="0" fillId="2" borderId="2" xfId="0" applyFill="1" applyBorder="1"/>
    <xf numFmtId="0" fontId="0" fillId="0" borderId="3" xfId="0" applyBorder="1"/>
    <xf numFmtId="40" fontId="0" fillId="0" borderId="4" xfId="0" applyNumberFormat="1" applyBorder="1"/>
    <xf numFmtId="40" fontId="0" fillId="5" borderId="1" xfId="0" applyNumberFormat="1" applyFill="1" applyBorder="1"/>
    <xf numFmtId="40" fontId="0" fillId="5" borderId="3" xfId="0" applyNumberFormat="1" applyFill="1" applyBorder="1"/>
    <xf numFmtId="4" fontId="0" fillId="0" borderId="0" xfId="0" applyNumberFormat="1"/>
    <xf numFmtId="43" fontId="0" fillId="0" borderId="0" xfId="1" applyFont="1"/>
    <xf numFmtId="165" fontId="0" fillId="2" borderId="1" xfId="0" applyNumberFormat="1" applyFill="1" applyBorder="1"/>
    <xf numFmtId="40" fontId="2" fillId="8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nikanwa.Nwaghodoh\AppData\Local\Microsoft\Windows\INetCache\Content.Outlook\S1EHZM1X\SPDC%20Receivables%20Report%20as%20at%2031%20December%202019_Domgas%20Power%20%20CHA_match%20and%20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PAYE EXPAT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INVOICE NON-ROUTINE AUG 2007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WACC"/>
      <sheetName val="Output"/>
      <sheetName val="Comps"/>
      <sheetName val="DCF"/>
      <sheetName val="Telenet Opex"/>
      <sheetName val="Precedent"/>
    </sheetNames>
    <sheetDataSet>
      <sheetData sheetId="0" refreshError="1"/>
      <sheetData sheetId="1" refreshError="1">
        <row r="1">
          <cell r="A1" t="str">
            <v>T.   S.   K .  J.   Nig.   Ltd.</v>
          </cell>
        </row>
        <row r="580">
          <cell r="B580" t="str">
            <v>JV500</v>
          </cell>
          <cell r="C580" t="str">
            <v xml:space="preserve"> 97-11-10006844-3</v>
          </cell>
          <cell r="D580" t="str">
            <v>ALAGBE</v>
          </cell>
          <cell r="E580" t="str">
            <v>ADEDOLAPO  A.</v>
          </cell>
          <cell r="H580" t="str">
            <v>PH-Pipeline</v>
          </cell>
        </row>
        <row r="581">
          <cell r="B581" t="str">
            <v>JV555</v>
          </cell>
          <cell r="C581" t="str">
            <v xml:space="preserve"> 98-11-30005526-5</v>
          </cell>
          <cell r="D581" t="str">
            <v>AMAJUOYI</v>
          </cell>
          <cell r="E581" t="str">
            <v>LUCKY OBIOHA</v>
          </cell>
          <cell r="H581" t="str">
            <v>PH-Pipeline</v>
          </cell>
        </row>
        <row r="582">
          <cell r="B582" t="str">
            <v>JV449</v>
          </cell>
          <cell r="C582" t="str">
            <v xml:space="preserve"> 98-11-30005520-6</v>
          </cell>
          <cell r="D582" t="str">
            <v>BASSEY</v>
          </cell>
          <cell r="E582" t="str">
            <v>EKAETE IMEH</v>
          </cell>
          <cell r="H582" t="str">
            <v>PH-Pipeline</v>
          </cell>
        </row>
        <row r="583">
          <cell r="B583" t="str">
            <v>JV032</v>
          </cell>
          <cell r="C583" t="str">
            <v xml:space="preserve"> 96-11-10005469-8</v>
          </cell>
          <cell r="D583" t="str">
            <v>DAVIES</v>
          </cell>
          <cell r="E583" t="str">
            <v>OTONYE</v>
          </cell>
          <cell r="H583" t="str">
            <v>PH-Pipeline</v>
          </cell>
        </row>
        <row r="584">
          <cell r="B584" t="str">
            <v>JV478</v>
          </cell>
          <cell r="C584" t="str">
            <v xml:space="preserve"> 98-11-30005504-4</v>
          </cell>
          <cell r="D584" t="str">
            <v>EYITE</v>
          </cell>
          <cell r="E584" t="str">
            <v>INI ASUKWO</v>
          </cell>
          <cell r="H584" t="str">
            <v>PH-Pipeline</v>
          </cell>
        </row>
        <row r="585">
          <cell r="B585" t="str">
            <v>JV410</v>
          </cell>
          <cell r="C585" t="str">
            <v xml:space="preserve">  -------60074722-3</v>
          </cell>
          <cell r="D585" t="str">
            <v>IGIE-AKHAGBE</v>
          </cell>
          <cell r="E585" t="str">
            <v>ELIZABETH</v>
          </cell>
          <cell r="H585" t="str">
            <v>PH-Pipeline</v>
          </cell>
        </row>
        <row r="586">
          <cell r="B586" t="str">
            <v>JV332</v>
          </cell>
          <cell r="C586" t="str">
            <v xml:space="preserve"> 98-11-30005524-9</v>
          </cell>
          <cell r="D586" t="str">
            <v>KAITA</v>
          </cell>
          <cell r="E586" t="str">
            <v>HARUNA</v>
          </cell>
          <cell r="H586" t="str">
            <v>PH-Pipeline</v>
          </cell>
        </row>
        <row r="587">
          <cell r="B587" t="str">
            <v>JV488</v>
          </cell>
          <cell r="C587" t="str">
            <v xml:space="preserve"> --------60107735-3</v>
          </cell>
          <cell r="D587" t="str">
            <v>NWACHUKWU</v>
          </cell>
          <cell r="E587" t="str">
            <v>BONIFACE</v>
          </cell>
          <cell r="H587" t="str">
            <v>PH-Pipeline</v>
          </cell>
        </row>
        <row r="588">
          <cell r="B588" t="str">
            <v>JV551</v>
          </cell>
          <cell r="C588" t="str">
            <v xml:space="preserve"> 98-11-30003700-3</v>
          </cell>
          <cell r="D588" t="str">
            <v>NWAOBILA</v>
          </cell>
          <cell r="E588" t="str">
            <v>ONYEANWUNA</v>
          </cell>
          <cell r="H588" t="str">
            <v>PH-Pipeline</v>
          </cell>
        </row>
        <row r="589">
          <cell r="B589" t="str">
            <v>JV385</v>
          </cell>
          <cell r="C589" t="str">
            <v xml:space="preserve"> 98-11-30005527-3</v>
          </cell>
          <cell r="D589" t="str">
            <v>NWOKOYE</v>
          </cell>
          <cell r="E589" t="str">
            <v>CHARLES  E.</v>
          </cell>
          <cell r="H589" t="str">
            <v>PH-Pipeline</v>
          </cell>
        </row>
        <row r="590">
          <cell r="B590" t="str">
            <v>JV560</v>
          </cell>
          <cell r="C590" t="str">
            <v xml:space="preserve"> 98-11-30005521-4</v>
          </cell>
          <cell r="D590" t="str">
            <v>OHOCHUKWU</v>
          </cell>
          <cell r="E590" t="str">
            <v>PHYLLIS WORO</v>
          </cell>
          <cell r="H590" t="str">
            <v>PH-Pipeline</v>
          </cell>
        </row>
        <row r="591">
          <cell r="B591" t="str">
            <v>JV482</v>
          </cell>
          <cell r="C591" t="str">
            <v xml:space="preserve"> 97-11-10005363-2</v>
          </cell>
          <cell r="D591" t="str">
            <v>OPUIYO</v>
          </cell>
          <cell r="E591" t="str">
            <v>DIDI</v>
          </cell>
          <cell r="H591" t="str">
            <v>PH-Pipeline</v>
          </cell>
        </row>
        <row r="592">
          <cell r="B592" t="str">
            <v>JV562</v>
          </cell>
          <cell r="C592" t="str">
            <v xml:space="preserve"> 98-11-30003656-2</v>
          </cell>
          <cell r="D592" t="str">
            <v>OWOLABI</v>
          </cell>
          <cell r="E592" t="str">
            <v>MATTHEW ADEWALE</v>
          </cell>
          <cell r="H592" t="str">
            <v>PH-Pipeline</v>
          </cell>
        </row>
        <row r="593">
          <cell r="B593" t="str">
            <v>JV452</v>
          </cell>
          <cell r="D593" t="str">
            <v>TOM-GEORGE</v>
          </cell>
          <cell r="E593" t="str">
            <v>WALTER</v>
          </cell>
          <cell r="H593" t="str">
            <v>PH-Pipeline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"/>
      <sheetName val="Pivot (2)"/>
      <sheetName val="Sheet3"/>
      <sheetName val="Summary"/>
      <sheetName val="WSPOL"/>
      <sheetName val="Eroton"/>
      <sheetName val="NDPR"/>
      <sheetName val="Sheet4"/>
      <sheetName val="Pivot"/>
      <sheetName val="Age Analysis"/>
      <sheetName val="Detai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0183-7F85-48C0-BA82-F95CF282A95B}">
  <dimension ref="A3:V47"/>
  <sheetViews>
    <sheetView tabSelected="1" topLeftCell="J20" workbookViewId="0">
      <selection activeCell="X33" sqref="X33"/>
    </sheetView>
  </sheetViews>
  <sheetFormatPr defaultRowHeight="14.5" x14ac:dyDescent="0.35"/>
  <cols>
    <col min="1" max="1" width="24.453125" hidden="1" customWidth="1"/>
    <col min="2" max="2" width="19.81640625" hidden="1" customWidth="1"/>
    <col min="3" max="3" width="18" hidden="1" customWidth="1"/>
    <col min="4" max="4" width="16.1796875" hidden="1" customWidth="1"/>
    <col min="5" max="5" width="27" hidden="1" customWidth="1"/>
    <col min="6" max="7" width="16.7265625" hidden="1" customWidth="1"/>
    <col min="8" max="8" width="54.90625" customWidth="1"/>
    <col min="9" max="9" width="16.54296875" hidden="1" customWidth="1"/>
    <col min="10" max="10" width="16.26953125" customWidth="1"/>
    <col min="11" max="11" width="16.26953125" hidden="1" customWidth="1"/>
    <col min="12" max="12" width="16.6328125" customWidth="1"/>
    <col min="13" max="13" width="14.1796875" hidden="1" customWidth="1"/>
  </cols>
  <sheetData>
    <row r="3" spans="1:5" x14ac:dyDescent="0.35">
      <c r="A3" s="17" t="s">
        <v>31</v>
      </c>
      <c r="B3" s="17" t="s">
        <v>15</v>
      </c>
      <c r="C3" s="17" t="s">
        <v>14</v>
      </c>
      <c r="D3" s="17" t="s">
        <v>13</v>
      </c>
      <c r="E3" s="17" t="s">
        <v>30</v>
      </c>
    </row>
    <row r="4" spans="1:5" x14ac:dyDescent="0.35">
      <c r="A4" s="12" t="s">
        <v>29</v>
      </c>
      <c r="B4" s="15">
        <v>2470620.46</v>
      </c>
      <c r="C4" s="15">
        <v>1903680.9600000002</v>
      </c>
      <c r="D4" s="15">
        <f t="shared" ref="D4:D11" si="0">SUM(B4:C4)</f>
        <v>4374301.42</v>
      </c>
      <c r="E4" s="14">
        <v>7412084.8076346647</v>
      </c>
    </row>
    <row r="5" spans="1:5" x14ac:dyDescent="0.35">
      <c r="A5" s="12" t="s">
        <v>28</v>
      </c>
      <c r="B5" s="15">
        <v>946790.43</v>
      </c>
      <c r="C5" s="15">
        <v>-1212389.3799999999</v>
      </c>
      <c r="D5" s="15">
        <f t="shared" si="0"/>
        <v>-265598.94999999984</v>
      </c>
      <c r="E5" s="14">
        <v>865266.76652565505</v>
      </c>
    </row>
    <row r="6" spans="1:5" x14ac:dyDescent="0.35">
      <c r="A6" s="12" t="s">
        <v>27</v>
      </c>
      <c r="B6" s="15">
        <v>1435768.01</v>
      </c>
      <c r="C6" s="15">
        <v>1282012.7899999998</v>
      </c>
      <c r="D6" s="15">
        <f t="shared" si="0"/>
        <v>2717780.8</v>
      </c>
      <c r="E6" s="14">
        <v>2814188.9470297834</v>
      </c>
    </row>
    <row r="7" spans="1:5" x14ac:dyDescent="0.35">
      <c r="A7" s="12" t="s">
        <v>26</v>
      </c>
      <c r="B7" s="15">
        <v>3019245.31</v>
      </c>
      <c r="C7" s="15">
        <v>10103562.130000001</v>
      </c>
      <c r="D7" s="15">
        <f t="shared" si="0"/>
        <v>13122807.440000001</v>
      </c>
      <c r="E7" s="16">
        <v>12241135.529999999</v>
      </c>
    </row>
    <row r="8" spans="1:5" x14ac:dyDescent="0.35">
      <c r="A8" s="12" t="s">
        <v>25</v>
      </c>
      <c r="B8" s="15">
        <v>1494884.8199999998</v>
      </c>
      <c r="C8" s="15">
        <v>659504.20000000112</v>
      </c>
      <c r="D8" s="15">
        <f t="shared" si="0"/>
        <v>2154389.0200000009</v>
      </c>
      <c r="E8" s="12"/>
    </row>
    <row r="9" spans="1:5" x14ac:dyDescent="0.35">
      <c r="A9" s="12" t="s">
        <v>24</v>
      </c>
      <c r="B9" s="15">
        <v>2038675.1800000002</v>
      </c>
      <c r="C9" s="15">
        <v>5437595.7900000028</v>
      </c>
      <c r="D9" s="15">
        <f t="shared" si="0"/>
        <v>7476270.9700000025</v>
      </c>
      <c r="E9" s="12">
        <v>3024626.58</v>
      </c>
    </row>
    <row r="10" spans="1:5" x14ac:dyDescent="0.35">
      <c r="A10" s="12" t="s">
        <v>23</v>
      </c>
      <c r="B10" s="15">
        <v>432714.16999999981</v>
      </c>
      <c r="C10" s="15">
        <v>-735804.86000000057</v>
      </c>
      <c r="D10" s="15">
        <f t="shared" si="0"/>
        <v>-303090.69000000076</v>
      </c>
      <c r="E10" s="12"/>
    </row>
    <row r="11" spans="1:5" x14ac:dyDescent="0.35">
      <c r="A11" s="12" t="s">
        <v>10</v>
      </c>
      <c r="B11" s="15"/>
      <c r="C11" s="15">
        <v>1067191.3</v>
      </c>
      <c r="D11" s="15">
        <f t="shared" si="0"/>
        <v>1067191.3</v>
      </c>
      <c r="E11" s="14">
        <v>198537.5</v>
      </c>
    </row>
    <row r="12" spans="1:5" x14ac:dyDescent="0.35">
      <c r="A12" s="12"/>
      <c r="B12" s="12"/>
      <c r="C12" s="12"/>
      <c r="D12" s="12"/>
      <c r="E12" s="12"/>
    </row>
    <row r="13" spans="1:5" x14ac:dyDescent="0.35">
      <c r="A13" s="13" t="s">
        <v>22</v>
      </c>
      <c r="B13" s="12"/>
      <c r="C13" s="12"/>
      <c r="D13" s="11">
        <f>SUM(D4:D12)</f>
        <v>30344051.310000002</v>
      </c>
      <c r="E13" s="11">
        <f>SUM(E4:E12)</f>
        <v>26555840.131190099</v>
      </c>
    </row>
    <row r="14" spans="1:5" x14ac:dyDescent="0.35">
      <c r="A14" s="10"/>
      <c r="B14" s="10"/>
      <c r="C14" s="10"/>
      <c r="D14" s="10"/>
      <c r="E14" s="10"/>
    </row>
    <row r="15" spans="1:5" x14ac:dyDescent="0.35">
      <c r="A15" s="10"/>
      <c r="B15" s="10"/>
      <c r="C15" s="10"/>
      <c r="D15" s="10"/>
      <c r="E15" s="10"/>
    </row>
    <row r="19" spans="1:21" x14ac:dyDescent="0.35">
      <c r="A19" t="s">
        <v>21</v>
      </c>
      <c r="F19" s="7"/>
      <c r="G19" s="7"/>
      <c r="H19" s="7" t="s">
        <v>33</v>
      </c>
      <c r="I19" s="7"/>
      <c r="J19" s="7"/>
      <c r="K19" s="7"/>
    </row>
    <row r="20" spans="1:21" s="21" customFormat="1" ht="58" x14ac:dyDescent="0.35">
      <c r="A20" s="21" t="s">
        <v>20</v>
      </c>
      <c r="B20" s="21" t="s">
        <v>19</v>
      </c>
      <c r="C20" s="21" t="s">
        <v>18</v>
      </c>
      <c r="G20" s="21" t="s">
        <v>17</v>
      </c>
      <c r="H20" s="22" t="s">
        <v>16</v>
      </c>
      <c r="I20" s="23" t="s">
        <v>15</v>
      </c>
      <c r="J20" s="23" t="s">
        <v>15</v>
      </c>
      <c r="K20" s="23" t="s">
        <v>14</v>
      </c>
      <c r="L20" s="23" t="s">
        <v>14</v>
      </c>
      <c r="M20" s="23" t="s">
        <v>13</v>
      </c>
      <c r="N20" s="23" t="s">
        <v>13</v>
      </c>
      <c r="O20" s="23" t="s">
        <v>35</v>
      </c>
      <c r="P20" s="23" t="s">
        <v>36</v>
      </c>
      <c r="Q20" s="23" t="s">
        <v>34</v>
      </c>
      <c r="R20" s="23" t="s">
        <v>37</v>
      </c>
      <c r="S20" s="23" t="s">
        <v>34</v>
      </c>
      <c r="T20" s="23" t="s">
        <v>38</v>
      </c>
      <c r="U20" s="23" t="s">
        <v>34</v>
      </c>
    </row>
    <row r="21" spans="1:21" x14ac:dyDescent="0.35">
      <c r="G21" s="9">
        <v>110257</v>
      </c>
      <c r="H21" s="19" t="s">
        <v>39</v>
      </c>
      <c r="I21" s="20">
        <v>1821876.5</v>
      </c>
      <c r="J21" s="20">
        <f t="shared" ref="J21:J31" si="1">I21/1000000</f>
        <v>1.8218764999999999</v>
      </c>
      <c r="K21" s="20">
        <v>2980921.3400000008</v>
      </c>
      <c r="L21" s="27">
        <f>K21/1000000</f>
        <v>2.980921340000001</v>
      </c>
      <c r="M21" s="20">
        <f t="shared" ref="M21:M31" si="2">I21+K21</f>
        <v>4802797.8400000008</v>
      </c>
      <c r="N21" s="20">
        <f>M21/1000000</f>
        <v>4.8027978400000011</v>
      </c>
      <c r="O21" s="19"/>
      <c r="P21" s="19"/>
      <c r="Q21" s="19"/>
      <c r="R21" s="19"/>
      <c r="S21" s="19"/>
      <c r="T21" s="31">
        <v>5.3</v>
      </c>
      <c r="U21" s="31">
        <f>0.3*T21</f>
        <v>1.5899999999999999</v>
      </c>
    </row>
    <row r="22" spans="1:21" x14ac:dyDescent="0.35">
      <c r="G22" s="9">
        <v>110258</v>
      </c>
      <c r="H22" s="19" t="s">
        <v>12</v>
      </c>
      <c r="I22" s="20">
        <v>2217017.12</v>
      </c>
      <c r="J22" s="20">
        <f t="shared" si="1"/>
        <v>2.21701712</v>
      </c>
      <c r="K22" s="20">
        <v>7414640.0899999999</v>
      </c>
      <c r="L22" s="27">
        <f t="shared" ref="L22:L31" si="3">K22/1000000</f>
        <v>7.4146400899999998</v>
      </c>
      <c r="M22" s="20">
        <f t="shared" si="2"/>
        <v>9631657.2100000009</v>
      </c>
      <c r="N22" s="20">
        <f t="shared" ref="N22:N31" si="4">M22/1000000</f>
        <v>9.6316572100000002</v>
      </c>
      <c r="O22" s="20">
        <v>3.01</v>
      </c>
      <c r="P22" s="20">
        <f>O22</f>
        <v>3.01</v>
      </c>
      <c r="Q22" s="20">
        <f>P22*0.3</f>
        <v>0.90299999999999991</v>
      </c>
      <c r="R22" s="20"/>
      <c r="S22" s="20"/>
      <c r="T22" s="20"/>
      <c r="U22" s="20"/>
    </row>
    <row r="23" spans="1:21" x14ac:dyDescent="0.35">
      <c r="G23" s="9">
        <v>110259</v>
      </c>
      <c r="H23" s="19" t="s">
        <v>5</v>
      </c>
      <c r="I23" s="20">
        <v>3550979.66</v>
      </c>
      <c r="J23" s="20">
        <f t="shared" si="1"/>
        <v>3.5509796600000003</v>
      </c>
      <c r="K23" s="20">
        <v>6961544.7899999991</v>
      </c>
      <c r="L23" s="27">
        <f t="shared" si="3"/>
        <v>6.9615447899999987</v>
      </c>
      <c r="M23" s="20">
        <f t="shared" si="2"/>
        <v>10512524.449999999</v>
      </c>
      <c r="N23" s="20">
        <f t="shared" si="4"/>
        <v>10.512524449999999</v>
      </c>
      <c r="O23" s="20">
        <v>6.08</v>
      </c>
      <c r="P23" s="20">
        <f>O23</f>
        <v>6.08</v>
      </c>
      <c r="Q23" s="20">
        <f t="shared" ref="Q23:Q31" si="5">P23*0.3</f>
        <v>1.8239999999999998</v>
      </c>
      <c r="R23" s="20"/>
      <c r="S23" s="20"/>
      <c r="T23" s="31">
        <v>1.738</v>
      </c>
      <c r="U23" s="31">
        <f>0.3*T23</f>
        <v>0.52139999999999997</v>
      </c>
    </row>
    <row r="24" spans="1:21" x14ac:dyDescent="0.35">
      <c r="G24" s="9">
        <v>110260</v>
      </c>
      <c r="H24" s="19" t="s">
        <v>8</v>
      </c>
      <c r="I24" s="20">
        <v>29662777.399999999</v>
      </c>
      <c r="J24" s="20">
        <f t="shared" si="1"/>
        <v>29.6627774</v>
      </c>
      <c r="K24" s="20">
        <v>16734225.989999996</v>
      </c>
      <c r="L24" s="27">
        <f t="shared" si="3"/>
        <v>16.734225989999995</v>
      </c>
      <c r="M24" s="20">
        <f t="shared" si="2"/>
        <v>46397003.389999993</v>
      </c>
      <c r="N24" s="20">
        <f t="shared" si="4"/>
        <v>46.397003389999995</v>
      </c>
      <c r="O24" s="20">
        <f>18.56+19.275</f>
        <v>37.834999999999994</v>
      </c>
      <c r="P24" s="19">
        <v>18.559999999999999</v>
      </c>
      <c r="Q24" s="19">
        <f t="shared" si="5"/>
        <v>5.5679999999999996</v>
      </c>
      <c r="R24" s="19">
        <v>19.274999999999999</v>
      </c>
      <c r="S24" s="19">
        <f>0.3*R24</f>
        <v>5.7824999999999998</v>
      </c>
      <c r="T24" s="19"/>
      <c r="U24" s="19"/>
    </row>
    <row r="25" spans="1:21" x14ac:dyDescent="0.35">
      <c r="G25" s="9">
        <v>110261</v>
      </c>
      <c r="H25" s="19" t="s">
        <v>7</v>
      </c>
      <c r="I25" s="20">
        <v>5952957.75</v>
      </c>
      <c r="J25" s="20">
        <f t="shared" si="1"/>
        <v>5.9529577500000004</v>
      </c>
      <c r="K25" s="20">
        <v>27202403.219999995</v>
      </c>
      <c r="L25" s="27">
        <f t="shared" si="3"/>
        <v>27.202403219999994</v>
      </c>
      <c r="M25" s="20">
        <f t="shared" si="2"/>
        <v>33155360.969999995</v>
      </c>
      <c r="N25" s="20">
        <f t="shared" si="4"/>
        <v>33.155360969999997</v>
      </c>
      <c r="O25" s="20">
        <v>6.58</v>
      </c>
      <c r="P25" s="20">
        <f>O25</f>
        <v>6.58</v>
      </c>
      <c r="Q25" s="20">
        <f t="shared" si="5"/>
        <v>1.974</v>
      </c>
      <c r="R25" s="20"/>
      <c r="S25" s="20"/>
      <c r="T25" s="20"/>
      <c r="U25" s="20"/>
    </row>
    <row r="26" spans="1:21" x14ac:dyDescent="0.35">
      <c r="G26" s="9">
        <v>110262</v>
      </c>
      <c r="H26" s="19" t="s">
        <v>6</v>
      </c>
      <c r="I26" s="20">
        <v>5667192.6699999999</v>
      </c>
      <c r="J26" s="20">
        <f t="shared" si="1"/>
        <v>5.6671926699999995</v>
      </c>
      <c r="K26" s="20">
        <v>4550445.09</v>
      </c>
      <c r="L26" s="27">
        <f t="shared" si="3"/>
        <v>4.5504450900000002</v>
      </c>
      <c r="M26" s="20">
        <f t="shared" si="2"/>
        <v>10217637.76</v>
      </c>
      <c r="N26" s="20">
        <f t="shared" si="4"/>
        <v>10.217637760000001</v>
      </c>
      <c r="O26" s="20">
        <v>8.6</v>
      </c>
      <c r="P26" s="19">
        <v>8.6</v>
      </c>
      <c r="Q26" s="19">
        <f t="shared" si="5"/>
        <v>2.5799999999999996</v>
      </c>
      <c r="R26" s="19"/>
      <c r="S26" s="19"/>
      <c r="T26" s="31">
        <v>2.2000000000000002</v>
      </c>
      <c r="U26" s="31">
        <f>0.3*T26</f>
        <v>0.66</v>
      </c>
    </row>
    <row r="27" spans="1:21" x14ac:dyDescent="0.35">
      <c r="G27" s="9">
        <v>110442</v>
      </c>
      <c r="H27" s="19" t="s">
        <v>2</v>
      </c>
      <c r="I27" s="20">
        <v>2301276.25</v>
      </c>
      <c r="J27" s="20">
        <f t="shared" si="1"/>
        <v>2.3012762499999999</v>
      </c>
      <c r="K27" s="20">
        <v>4491855.0500000007</v>
      </c>
      <c r="L27" s="27">
        <f t="shared" si="3"/>
        <v>4.4918550500000007</v>
      </c>
      <c r="M27" s="20">
        <f t="shared" si="2"/>
        <v>6793131.3000000007</v>
      </c>
      <c r="N27" s="20">
        <f t="shared" si="4"/>
        <v>6.7931313000000006</v>
      </c>
      <c r="O27" s="20">
        <v>7.4368775500000002</v>
      </c>
      <c r="P27" s="19">
        <v>6.79</v>
      </c>
      <c r="Q27" s="19">
        <f t="shared" si="5"/>
        <v>2.0369999999999999</v>
      </c>
      <c r="R27" s="19"/>
      <c r="S27" s="19"/>
      <c r="T27" s="19"/>
      <c r="U27" s="19"/>
    </row>
    <row r="28" spans="1:21" x14ac:dyDescent="0.35">
      <c r="G28" s="9">
        <v>110467</v>
      </c>
      <c r="H28" s="19" t="s">
        <v>11</v>
      </c>
      <c r="I28" s="20">
        <v>1031540.73</v>
      </c>
      <c r="J28" s="20">
        <f t="shared" si="1"/>
        <v>1.0315407299999999</v>
      </c>
      <c r="K28" s="20">
        <v>645946.08000000007</v>
      </c>
      <c r="L28" s="27">
        <f t="shared" si="3"/>
        <v>0.64594608000000009</v>
      </c>
      <c r="M28" s="20">
        <f t="shared" si="2"/>
        <v>1677486.81</v>
      </c>
      <c r="N28" s="20">
        <f t="shared" si="4"/>
        <v>1.67748681</v>
      </c>
      <c r="O28" s="20">
        <v>1.1100000000000001</v>
      </c>
      <c r="P28" s="19">
        <v>1.1100000000000001</v>
      </c>
      <c r="Q28" s="19">
        <f t="shared" si="5"/>
        <v>0.33300000000000002</v>
      </c>
      <c r="R28" s="19"/>
      <c r="S28" s="19"/>
      <c r="T28" s="19"/>
      <c r="U28" s="19"/>
    </row>
    <row r="29" spans="1:21" x14ac:dyDescent="0.35">
      <c r="G29" s="9">
        <v>110521</v>
      </c>
      <c r="H29" s="19" t="s">
        <v>1</v>
      </c>
      <c r="I29" s="20">
        <v>110736.2</v>
      </c>
      <c r="J29" s="20">
        <f t="shared" si="1"/>
        <v>0.11073619999999999</v>
      </c>
      <c r="K29" s="20">
        <v>110428.55000000003</v>
      </c>
      <c r="L29" s="27">
        <f t="shared" si="3"/>
        <v>0.11042855000000003</v>
      </c>
      <c r="M29" s="20">
        <f t="shared" si="2"/>
        <v>221164.75000000003</v>
      </c>
      <c r="N29" s="20">
        <f t="shared" si="4"/>
        <v>0.22116475000000002</v>
      </c>
      <c r="O29" s="20">
        <v>0.3</v>
      </c>
      <c r="P29" s="19">
        <v>0.22</v>
      </c>
      <c r="Q29" s="19">
        <f t="shared" si="5"/>
        <v>6.6000000000000003E-2</v>
      </c>
      <c r="R29" s="19"/>
      <c r="S29" s="19"/>
      <c r="T29" s="19"/>
      <c r="U29" s="19"/>
    </row>
    <row r="30" spans="1:21" x14ac:dyDescent="0.35">
      <c r="G30" s="9">
        <v>110537</v>
      </c>
      <c r="H30" s="19" t="s">
        <v>10</v>
      </c>
      <c r="I30" s="20"/>
      <c r="J30" s="20">
        <f t="shared" si="1"/>
        <v>0</v>
      </c>
      <c r="K30" s="20">
        <v>1067191.3</v>
      </c>
      <c r="L30" s="27">
        <f t="shared" si="3"/>
        <v>1.0671913</v>
      </c>
      <c r="M30" s="20">
        <f t="shared" si="2"/>
        <v>1067191.3</v>
      </c>
      <c r="N30" s="20">
        <f t="shared" si="4"/>
        <v>1.0671913</v>
      </c>
      <c r="O30" s="20">
        <v>0.19853699999999999</v>
      </c>
      <c r="P30" s="20">
        <f>O30</f>
        <v>0.19853699999999999</v>
      </c>
      <c r="Q30" s="20">
        <f t="shared" si="5"/>
        <v>5.9561099999999992E-2</v>
      </c>
      <c r="R30" s="20"/>
      <c r="S30" s="20"/>
      <c r="T30" s="20"/>
      <c r="U30" s="20"/>
    </row>
    <row r="31" spans="1:21" x14ac:dyDescent="0.35">
      <c r="G31" s="8">
        <v>110117</v>
      </c>
      <c r="H31" s="19" t="s">
        <v>0</v>
      </c>
      <c r="I31" s="20">
        <v>6211665.8300000001</v>
      </c>
      <c r="J31" s="20">
        <f t="shared" si="1"/>
        <v>6.2116658300000003</v>
      </c>
      <c r="K31" s="20">
        <v>-7268549.2099999953</v>
      </c>
      <c r="L31" s="27">
        <f t="shared" si="3"/>
        <v>-7.2685492099999953</v>
      </c>
      <c r="M31" s="20">
        <f t="shared" si="2"/>
        <v>-1056883.3799999952</v>
      </c>
      <c r="N31" s="20">
        <f t="shared" si="4"/>
        <v>-1.0568833799999953</v>
      </c>
      <c r="O31" s="20">
        <v>16.690000000000001</v>
      </c>
      <c r="P31" s="19"/>
      <c r="Q31" s="19">
        <f t="shared" si="5"/>
        <v>0</v>
      </c>
      <c r="R31" s="19"/>
      <c r="S31" s="19"/>
      <c r="T31" s="19"/>
      <c r="U31" s="19"/>
    </row>
    <row r="32" spans="1:21" ht="15" thickBot="1" x14ac:dyDescent="0.4">
      <c r="L32" s="9"/>
    </row>
    <row r="33" spans="3:22" ht="15" thickBot="1" x14ac:dyDescent="0.4">
      <c r="H33" s="24" t="s">
        <v>32</v>
      </c>
      <c r="I33" s="25"/>
      <c r="J33" s="25"/>
      <c r="K33" s="25"/>
      <c r="L33" s="28">
        <f>SUM(L21:L32)</f>
        <v>64.89105228999999</v>
      </c>
      <c r="M33" s="25"/>
      <c r="N33" s="25"/>
      <c r="O33" s="25"/>
      <c r="P33" s="26">
        <f>SUM(P22:P32)</f>
        <v>51.148536999999997</v>
      </c>
      <c r="Q33" s="26">
        <f>0.3*P33</f>
        <v>15.344561099999998</v>
      </c>
      <c r="R33" s="26">
        <f t="shared" ref="R33" si="6">SUM(R21:R32)</f>
        <v>19.274999999999999</v>
      </c>
      <c r="S33" s="26">
        <f>SUM(S21:S32)</f>
        <v>5.7824999999999998</v>
      </c>
      <c r="T33" s="26">
        <f t="shared" ref="T33" si="7">SUM(T21:T32)</f>
        <v>9.2379999999999995</v>
      </c>
      <c r="U33" s="31">
        <f>SUM(U21:U32)</f>
        <v>2.7713999999999999</v>
      </c>
      <c r="V33" s="32">
        <f>Q33+S33+U33</f>
        <v>23.898461099999999</v>
      </c>
    </row>
    <row r="35" spans="3:22" x14ac:dyDescent="0.35">
      <c r="V35" s="7"/>
    </row>
    <row r="38" spans="3:22" ht="22" x14ac:dyDescent="0.35">
      <c r="C38" s="4" t="s">
        <v>9</v>
      </c>
      <c r="D38" s="6"/>
      <c r="E38" s="2"/>
      <c r="F38" s="1">
        <v>3.0070000000000001</v>
      </c>
      <c r="G38" s="18"/>
    </row>
    <row r="39" spans="3:22" ht="22" x14ac:dyDescent="0.35">
      <c r="C39" s="4" t="s">
        <v>8</v>
      </c>
      <c r="D39" s="6"/>
      <c r="E39" s="2"/>
      <c r="F39" s="1">
        <v>18.556999999999999</v>
      </c>
      <c r="G39" s="18"/>
      <c r="L39" s="29"/>
    </row>
    <row r="40" spans="3:22" ht="22" x14ac:dyDescent="0.35">
      <c r="C40" s="4" t="s">
        <v>7</v>
      </c>
      <c r="D40" s="6"/>
      <c r="E40" s="2"/>
      <c r="F40" s="1">
        <v>6.5819999999999999</v>
      </c>
      <c r="G40" s="18"/>
      <c r="L40" s="29"/>
    </row>
    <row r="41" spans="3:22" ht="22" x14ac:dyDescent="0.35">
      <c r="C41" s="4" t="s">
        <v>6</v>
      </c>
      <c r="D41" s="6"/>
      <c r="E41" s="2">
        <v>3.1</v>
      </c>
      <c r="F41" s="1">
        <v>8.5969999999999995</v>
      </c>
      <c r="G41" s="18"/>
      <c r="L41" s="29"/>
    </row>
    <row r="42" spans="3:22" ht="22" x14ac:dyDescent="0.35">
      <c r="C42" s="4" t="s">
        <v>5</v>
      </c>
      <c r="D42" s="6"/>
      <c r="E42" s="2"/>
      <c r="F42" s="1">
        <v>6.08</v>
      </c>
      <c r="G42" s="18"/>
      <c r="L42" s="29"/>
    </row>
    <row r="43" spans="3:22" ht="22" x14ac:dyDescent="0.35">
      <c r="C43" s="4" t="s">
        <v>4</v>
      </c>
      <c r="D43" s="6"/>
      <c r="E43" s="2"/>
      <c r="F43" s="1">
        <v>0</v>
      </c>
      <c r="G43" s="18"/>
      <c r="L43" s="30"/>
    </row>
    <row r="44" spans="3:22" ht="22" x14ac:dyDescent="0.35">
      <c r="C44" s="4" t="s">
        <v>3</v>
      </c>
      <c r="D44" s="6"/>
      <c r="E44" s="2"/>
      <c r="F44" s="1">
        <v>1.1080000000000001</v>
      </c>
      <c r="G44" s="18"/>
    </row>
    <row r="45" spans="3:22" ht="22" x14ac:dyDescent="0.35">
      <c r="C45" s="4" t="s">
        <v>2</v>
      </c>
      <c r="D45" s="6"/>
      <c r="E45" s="2">
        <v>1.2</v>
      </c>
      <c r="F45" s="1">
        <v>2.637</v>
      </c>
      <c r="G45" s="18"/>
    </row>
    <row r="46" spans="3:22" ht="22" x14ac:dyDescent="0.35">
      <c r="C46" s="4" t="s">
        <v>1</v>
      </c>
      <c r="D46" s="6"/>
      <c r="E46" s="5">
        <v>2.0682385574412536E-2</v>
      </c>
      <c r="F46" s="1">
        <v>0.29600000000000004</v>
      </c>
      <c r="G46" s="18"/>
    </row>
    <row r="47" spans="3:22" ht="22" x14ac:dyDescent="0.35">
      <c r="C47" s="4" t="s">
        <v>0</v>
      </c>
      <c r="D47" s="3"/>
      <c r="E47" s="2"/>
      <c r="F47" s="1">
        <v>16.687000000000001</v>
      </c>
      <c r="G4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F2E0-C5D0-4DE3-A406-01A95DF7A84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Nwaghodoh, Ginikanwa F SNCPFA-FT/P</dc:creator>
  <cp:lastModifiedBy>SPDC</cp:lastModifiedBy>
  <dcterms:created xsi:type="dcterms:W3CDTF">2020-03-05T11:20:55Z</dcterms:created>
  <dcterms:modified xsi:type="dcterms:W3CDTF">2020-04-23T15:39:13Z</dcterms:modified>
</cp:coreProperties>
</file>