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8_{DB975574-3D70-4369-87C8-AEA8E5E0AED0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1" i="1" l="1"/>
  <c r="AE31" i="1"/>
  <c r="AF27" i="1"/>
  <c r="AF26" i="1"/>
  <c r="AF25" i="1"/>
  <c r="AF24" i="1"/>
  <c r="AF23" i="1"/>
  <c r="AF22" i="1"/>
  <c r="AF21" i="1"/>
  <c r="AF20" i="1"/>
  <c r="AD7" i="1"/>
  <c r="AC31" i="1"/>
  <c r="AD28" i="1"/>
  <c r="AD26" i="1"/>
  <c r="AD15" i="1"/>
  <c r="AD10" i="1"/>
  <c r="AD9" i="1"/>
  <c r="AD8" i="1"/>
  <c r="AD6" i="1"/>
  <c r="AD5" i="1"/>
  <c r="AB6" i="1"/>
  <c r="AB7" i="1"/>
  <c r="AB8" i="1"/>
  <c r="AB9" i="1"/>
  <c r="AB10" i="1"/>
  <c r="AD31" i="1" l="1"/>
  <c r="AB28" i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K30" i="1"/>
  <c r="J13" i="1"/>
  <c r="J28" i="1"/>
  <c r="J12" i="1"/>
  <c r="K25" i="1"/>
  <c r="K23" i="1"/>
  <c r="K10" i="1"/>
  <c r="K24" i="1"/>
  <c r="J21" i="1"/>
  <c r="K26" i="1"/>
  <c r="J9" i="1"/>
  <c r="J7" i="1"/>
  <c r="J8" i="1"/>
  <c r="K14" i="1"/>
  <c r="K19" i="1"/>
  <c r="J14" i="1"/>
  <c r="K22" i="1"/>
  <c r="J6" i="1"/>
  <c r="K9" i="1"/>
  <c r="K11" i="1"/>
  <c r="K15" i="1"/>
  <c r="J10" i="1"/>
  <c r="K28" i="1"/>
  <c r="K21" i="1"/>
  <c r="J27" i="1"/>
  <c r="J18" i="1"/>
  <c r="K6" i="1"/>
  <c r="J22" i="1"/>
  <c r="K13" i="1"/>
  <c r="J15" i="1"/>
  <c r="K20" i="1"/>
  <c r="K18" i="1"/>
  <c r="J25" i="1"/>
  <c r="K8" i="1"/>
  <c r="K7" i="1"/>
  <c r="J26" i="1"/>
  <c r="J29" i="1"/>
  <c r="K29" i="1"/>
  <c r="J20" i="1"/>
  <c r="J23" i="1"/>
  <c r="J11" i="1"/>
  <c r="J24" i="1"/>
  <c r="J19" i="1"/>
  <c r="K12" i="1"/>
  <c r="K5" i="1"/>
  <c r="K27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<sst xmlns="http://schemas.openxmlformats.org/spreadsheetml/2006/main" count="489" uniqueCount="185">
  <si>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</si>
  <si>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</si>
  <si>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</si>
  <si>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</si>
  <si>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</si>
  <si>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</si>
  <si>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</si>
  <si>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</si>
  <si>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</si>
  <si>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</si>
  <si>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</si>
  <si>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</si>
  <si>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</si>
  <si>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</si>
  <si>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</si>
  <si>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</si>
  <si>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</si>
  <si>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</si>
  <si>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</si>
  <si>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</si>
  <si>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</si>
  <si>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</si>
  <si>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</si>
  <si>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</si>
  <si>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</si>
  <si>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</si>
  <si>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</si>
  <si>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</si>
  <si>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</si>
  <si>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</si>
  <si>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</si>
  <si>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</si>
  <si>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</si>
  <si>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</si>
  <si>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</si>
  <si>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</si>
  <si>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</si>
  <si>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</si>
  <si>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</si>
  <si>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</si>
  <si>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</si>
  <si>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</si>
  <si>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</si>
  <si>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</si>
  <si>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</si>
  <si>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</si>
  <si>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</si>
  <si>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</si>
  <si>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</si>
  <si>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</si>
  <si>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</si>
  <si>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</si>
  <si>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</si>
  <si>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</si>
  <si>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</si>
  <si>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</si>
  <si>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</si>
  <si>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</si>
  <si>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</si>
  <si>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</si>
  <si>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</si>
  <si>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</si>
  <si>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</si>
  <si>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</si>
  <si>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</si>
  <si>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</si>
  <si>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</si>
  <si>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</si>
  <si>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</si>
  <si>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</si>
  <si>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</si>
  <si>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</si>
  <si>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</si>
  <si>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</si>
  <si>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</si>
  <si>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</si>
  <si>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</si>
  <si>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</si>
  <si>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</si>
  <si>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</si>
  <si>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</si>
  <si>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</si>
  <si>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</si>
  <si>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</si>
  <si>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</si>
  <si>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</si>
  <si>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</si>
  <si>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</si>
  <si>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</si>
  <si>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</si>
  <si>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</si>
  <si>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</si>
  <si>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</si>
  <si>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</si>
  <si>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</si>
  <si>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</si>
  <si>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</si>
  <si>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</si>
  <si>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</si>
  <si>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</si>
  <si>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</si>
  <si>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</si>
  <si>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</si>
  <si>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</si>
  <si>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</si>
  <si>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</si>
  <si>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</si>
  <si>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</si>
  <si>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</si>
  <si>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</si>
  <si>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</si>
  <si>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</si>
  <si>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</si>
  <si>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</si>
  <si>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</si>
  <si>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</si>
  <si>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</si>
  <si>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</si>
  <si>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</si>
  <si>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</si>
  <si>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</si>
  <si>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</si>
  <si>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</si>
  <si>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</si>
  <si>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</si>
  <si>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</si>
  <si>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</si>
  <si>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</si>
  <si>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</si>
  <si>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</si>
  <si>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</si>
  <si>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</si>
  <si>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</si>
  <si>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</si>
  <si>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</si>
  <si>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</si>
  <si>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</si>
  <si>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</si>
  <si>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</si>
  <si>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</si>
  <si>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</si>
  <si>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</si>
  <si>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</si>
  <si>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</si>
  <si>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</si>
  <si>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</si>
  <si>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</si>
  <si>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</si>
  <si>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</si>
  <si>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</si>
  <si>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</si>
  <si>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</si>
  <si>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</si>
  <si>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</si>
  <si>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</si>
  <si>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</si>
  <si>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</si>
  <si>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</si>
  <si>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</si>
  <si>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</si>
  <si>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</si>
  <si>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</si>
  <si>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</si>
  <si>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</si>
  <si>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</si>
  <si>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</si>
  <si>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</si>
  <si>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</si>
  <si>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</si>
  <si>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</si>
  <si>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</si>
  <si>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</si>
  <si>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</si>
  <si>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</si>
  <si>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</si>
  <si>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</si>
  <si>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</si>
  <si>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</si>
  <si>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</si>
  <si>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100% value additional  receipts as at 14/04/2022  FUS$</t>
  </si>
  <si>
    <t>SS value of receipts as at  14/04/2022 FUS$</t>
  </si>
  <si>
    <t>Received the sum of US$1,565,882.56  on 08/04/2022 from Waltersmith (following its LC drawdown).
• FUS$528,659.55 - payment for Jan ’22 invoices
• US$492,415.69 - balance of Oct ‘21, Nov ’21 USD invoices
• US$544,807.32 - Dec ’21 USD invoices  
Amount for banking - US$492,415.69</t>
  </si>
  <si>
    <t>100% value additional  receipts as at 05/05/2022  FUS$</t>
  </si>
  <si>
    <t>SS value of receipts as at  05/05/2022 FUS$</t>
  </si>
  <si>
    <t>Payment for September 2021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</si>
</sst>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0" t="s">
        <v>127</v>
      </c>
      <c r="G2" s="122" t="s">
        <v>128</v>
      </c>
    </row>
    <row r="3" spans="6:7" ht="27" customHeight="1" thickBot="1" x14ac:dyDescent="0.3">
      <c r="F3" s="121"/>
      <c r="G3" s="123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4"/>
      <c r="G26" s="12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G33"/>
  <sheetViews>
    <sheetView tabSelected="1" topLeftCell="H1" workbookViewId="0">
      <pane xSplit="1" ySplit="3" topLeftCell="AD21" activePane="bottomRight" state="frozen"/>
      <selection activeCell="H1" sqref="H1"/>
      <selection pane="topRight" activeCell="I1" sqref="I1"/>
      <selection pane="bottomLeft" activeCell="H4" sqref="H4"/>
      <selection pane="bottomRight" activeCell="AG2" sqref="AG2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9" width="13.5703125" style="98" customWidth="1"/>
    <col min="30" max="32" width="14.85546875" style="98" customWidth="1"/>
    <col min="33" max="33" width="52.5703125" style="104" customWidth="1"/>
  </cols>
  <sheetData>
    <row r="2" spans="1:33" ht="30" x14ac:dyDescent="0.25">
      <c r="A2" t="s">
        <v>18</v>
      </c>
      <c r="F2" s="7"/>
      <c r="G2" s="7"/>
      <c r="H2" s="95" t="s">
        <v>160</v>
      </c>
      <c r="I2" s="103"/>
      <c r="J2" s="103"/>
      <c r="K2" s="103"/>
    </row>
    <row r="3" spans="1:33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161</v>
      </c>
      <c r="J3" s="105" t="s">
        <v>162</v>
      </c>
      <c r="K3" s="105" t="s">
        <v>163</v>
      </c>
      <c r="L3" s="105" t="s">
        <v>164</v>
      </c>
      <c r="M3" s="105" t="s">
        <v>165</v>
      </c>
      <c r="N3" s="105" t="s">
        <v>166</v>
      </c>
      <c r="O3" s="99" t="s">
        <v>158</v>
      </c>
      <c r="P3" s="99" t="s">
        <v>159</v>
      </c>
      <c r="Q3" s="99" t="s">
        <v>167</v>
      </c>
      <c r="R3" s="99" t="s">
        <v>168</v>
      </c>
      <c r="S3" s="99" t="s">
        <v>169</v>
      </c>
      <c r="T3" s="99" t="s">
        <v>170</v>
      </c>
      <c r="U3" s="99" t="s">
        <v>171</v>
      </c>
      <c r="V3" s="99" t="s">
        <v>172</v>
      </c>
      <c r="W3" s="99" t="s">
        <v>173</v>
      </c>
      <c r="X3" s="99" t="s">
        <v>174</v>
      </c>
      <c r="Y3" s="99" t="s">
        <v>175</v>
      </c>
      <c r="Z3" s="99" t="s">
        <v>176</v>
      </c>
      <c r="AA3" s="99" t="s">
        <v>177</v>
      </c>
      <c r="AB3" s="99" t="s">
        <v>178</v>
      </c>
      <c r="AC3" s="99" t="s">
        <v>179</v>
      </c>
      <c r="AD3" s="99" t="s">
        <v>180</v>
      </c>
      <c r="AE3" s="99" t="s">
        <v>182</v>
      </c>
      <c r="AF3" s="99" t="s">
        <v>183</v>
      </c>
      <c r="AG3" s="61" t="s">
        <v>34</v>
      </c>
    </row>
    <row r="4" spans="1:33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9"/>
    </row>
    <row r="5" spans="1:33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0"/>
      <c r="AD5" s="100">
        <f>AC5*0.3</f>
        <v>0</v>
      </c>
      <c r="AE5" s="100"/>
      <c r="AF5" s="100"/>
      <c r="AG5" s="109"/>
    </row>
    <row r="6" spans="1:33" s="53" customFormat="1" ht="15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0"/>
      <c r="AD6" s="100">
        <f t="shared" ref="AD6:AD10" si="8">AC6*0.3</f>
        <v>0</v>
      </c>
      <c r="AE6" s="100"/>
      <c r="AF6" s="100"/>
      <c r="AG6" s="109"/>
    </row>
    <row r="7" spans="1:33" s="62" customFormat="1" ht="87.95" customHeight="1" thickBot="1" x14ac:dyDescent="0.3">
      <c r="G7" s="62">
        <v>110442</v>
      </c>
      <c r="H7" s="63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9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100">
        <v>492415.68969608773</v>
      </c>
      <c r="AD7" s="100">
        <f>AC7*0.3</f>
        <v>147724.70690882631</v>
      </c>
      <c r="AE7" s="100"/>
      <c r="AF7" s="100"/>
      <c r="AG7" s="119" t="s">
        <v>181</v>
      </c>
    </row>
    <row r="8" spans="1:33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10">O8/3</f>
        <v>0</v>
      </c>
      <c r="Q8" s="100"/>
      <c r="R8" s="100">
        <f t="shared" si="5"/>
        <v>0</v>
      </c>
      <c r="S8" s="100"/>
      <c r="T8" s="100">
        <f t="shared" si="9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100"/>
      <c r="AD8" s="100">
        <f t="shared" si="8"/>
        <v>0</v>
      </c>
      <c r="AE8" s="100"/>
      <c r="AF8" s="100"/>
      <c r="AG8" s="63"/>
    </row>
    <row r="9" spans="1:33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10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100"/>
      <c r="AD9" s="100">
        <f t="shared" si="8"/>
        <v>0</v>
      </c>
      <c r="AE9" s="100"/>
      <c r="AF9" s="100"/>
      <c r="AG9" s="64"/>
    </row>
    <row r="10" spans="1:33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10"/>
        <v>0</v>
      </c>
      <c r="Q10" s="100"/>
      <c r="R10" s="100">
        <f t="shared" si="5"/>
        <v>0</v>
      </c>
      <c r="S10" s="100"/>
      <c r="T10" s="100">
        <f t="shared" ref="T10:T30" si="11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100"/>
      <c r="AD10" s="100">
        <f t="shared" si="8"/>
        <v>0</v>
      </c>
      <c r="AE10" s="100"/>
      <c r="AF10" s="100"/>
      <c r="AG10" s="64"/>
    </row>
    <row r="11" spans="1:33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10"/>
        <v>0</v>
      </c>
      <c r="Q11" s="100"/>
      <c r="R11" s="100">
        <f t="shared" si="5"/>
        <v>0</v>
      </c>
      <c r="S11" s="100"/>
      <c r="T11" s="100">
        <f t="shared" si="11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00"/>
      <c r="AD11" s="100"/>
      <c r="AE11" s="100"/>
      <c r="AF11" s="100"/>
      <c r="AG11" s="112"/>
    </row>
    <row r="12" spans="1:33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10"/>
        <v>0</v>
      </c>
      <c r="Q12" s="100"/>
      <c r="R12" s="100">
        <f t="shared" si="5"/>
        <v>0</v>
      </c>
      <c r="S12" s="100"/>
      <c r="T12" s="100">
        <f t="shared" si="11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00"/>
      <c r="AD12" s="100"/>
      <c r="AE12" s="100"/>
      <c r="AF12" s="100"/>
      <c r="AG12" s="112"/>
    </row>
    <row r="13" spans="1:33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10"/>
        <v>0</v>
      </c>
      <c r="Q13" s="100"/>
      <c r="R13" s="100">
        <f t="shared" si="5"/>
        <v>0</v>
      </c>
      <c r="S13" s="100"/>
      <c r="T13" s="100">
        <f t="shared" si="11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00"/>
      <c r="AD13" s="100"/>
      <c r="AE13" s="100"/>
      <c r="AF13" s="100"/>
      <c r="AG13" s="112"/>
    </row>
    <row r="14" spans="1:33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10"/>
        <v>0</v>
      </c>
      <c r="Q14" s="100"/>
      <c r="R14" s="100">
        <f t="shared" si="5"/>
        <v>0</v>
      </c>
      <c r="S14" s="100"/>
      <c r="T14" s="100">
        <f t="shared" si="11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00"/>
      <c r="AD14" s="100"/>
      <c r="AE14" s="100"/>
      <c r="AF14" s="100"/>
      <c r="AG14" s="112"/>
    </row>
    <row r="15" spans="1:33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10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1"/>
        <v>1772608.2485800439</v>
      </c>
      <c r="U15" s="113">
        <f>505884425.09/414.535</f>
        <v>1220366.0127371631</v>
      </c>
      <c r="V15" s="100">
        <f t="shared" ref="V15" si="12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00"/>
      <c r="AD15" s="100">
        <f>AC15*0.3</f>
        <v>0</v>
      </c>
      <c r="AE15" s="102"/>
      <c r="AF15" s="102"/>
      <c r="AG15" s="114"/>
    </row>
    <row r="16" spans="1:33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10"/>
        <v>0</v>
      </c>
      <c r="Q16" s="100"/>
      <c r="R16" s="100">
        <f t="shared" si="5"/>
        <v>0</v>
      </c>
      <c r="S16" s="100"/>
      <c r="T16" s="100">
        <f t="shared" si="11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00"/>
      <c r="AD16" s="100"/>
      <c r="AE16" s="100"/>
      <c r="AF16" s="100"/>
      <c r="AG16" s="116"/>
    </row>
    <row r="17" spans="3:33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10"/>
        <v>0</v>
      </c>
      <c r="Q17" s="100"/>
      <c r="R17" s="100">
        <f t="shared" si="5"/>
        <v>0</v>
      </c>
      <c r="S17" s="100"/>
      <c r="T17" s="100">
        <f t="shared" si="11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00"/>
      <c r="AD17" s="100"/>
      <c r="AE17" s="100"/>
      <c r="AF17" s="100"/>
      <c r="AG17" s="112"/>
    </row>
    <row r="18" spans="3:33" s="53" customFormat="1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3">94%*L18</f>
        <v>3945122.1760303774</v>
      </c>
      <c r="N18" s="110">
        <f t="shared" si="1"/>
        <v>1315040.7253434591</v>
      </c>
      <c r="O18" s="100"/>
      <c r="P18" s="100">
        <f t="shared" si="10"/>
        <v>0</v>
      </c>
      <c r="Q18" s="100"/>
      <c r="R18" s="100">
        <f t="shared" si="5"/>
        <v>0</v>
      </c>
      <c r="S18" s="100"/>
      <c r="T18" s="100">
        <f t="shared" si="11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00"/>
      <c r="AD18" s="100"/>
      <c r="AE18" s="100"/>
      <c r="AF18" s="100"/>
      <c r="AG18" s="112"/>
    </row>
    <row r="19" spans="3:33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3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10"/>
        <v>1344526.7577552658</v>
      </c>
      <c r="Q19" s="100"/>
      <c r="R19" s="100">
        <f t="shared" si="5"/>
        <v>0</v>
      </c>
      <c r="S19" s="100"/>
      <c r="T19" s="100">
        <f t="shared" si="11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0"/>
      <c r="AD19" s="100"/>
      <c r="AE19" s="100"/>
      <c r="AF19" s="100"/>
      <c r="AG19" s="109"/>
    </row>
    <row r="20" spans="3:33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3"/>
        <v>1657398.6426970712</v>
      </c>
      <c r="N20" s="110">
        <f t="shared" si="1"/>
        <v>552466.2142323571</v>
      </c>
      <c r="O20" s="100">
        <v>273332.86</v>
      </c>
      <c r="P20" s="100">
        <f t="shared" si="10"/>
        <v>91110.953333333324</v>
      </c>
      <c r="Q20" s="100"/>
      <c r="R20" s="100">
        <f t="shared" ref="R20:R33" si="14">Q20*0.3</f>
        <v>0</v>
      </c>
      <c r="S20" s="100"/>
      <c r="T20" s="100">
        <f t="shared" si="11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00"/>
      <c r="AD20" s="100"/>
      <c r="AE20" s="100">
        <v>341697.81</v>
      </c>
      <c r="AF20" s="100">
        <f>AE20/3</f>
        <v>113899.27</v>
      </c>
      <c r="AG20" s="112" t="s">
        <v>184</v>
      </c>
    </row>
    <row r="21" spans="3:33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3"/>
        <v>3133600.1326153711</v>
      </c>
      <c r="N21" s="110">
        <f t="shared" si="1"/>
        <v>1044533.377538457</v>
      </c>
      <c r="O21" s="100">
        <v>241611.37</v>
      </c>
      <c r="P21" s="100">
        <f t="shared" si="10"/>
        <v>80537.123333333337</v>
      </c>
      <c r="Q21" s="100"/>
      <c r="R21" s="100">
        <f t="shared" si="14"/>
        <v>0</v>
      </c>
      <c r="S21" s="100"/>
      <c r="T21" s="100">
        <f t="shared" si="11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00"/>
      <c r="AD21" s="100"/>
      <c r="AE21" s="100">
        <v>498536.91</v>
      </c>
      <c r="AF21" s="100">
        <f t="shared" ref="AF21:AF27" si="15">AE21/3</f>
        <v>166178.97</v>
      </c>
      <c r="AG21" s="112" t="s">
        <v>184</v>
      </c>
    </row>
    <row r="22" spans="3:33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3"/>
        <v>3660657.1210860545</v>
      </c>
      <c r="N22" s="110">
        <f t="shared" si="1"/>
        <v>1220219.0403620182</v>
      </c>
      <c r="O22" s="100">
        <v>184228.43</v>
      </c>
      <c r="P22" s="100">
        <f t="shared" si="10"/>
        <v>61409.476666666662</v>
      </c>
      <c r="Q22" s="100"/>
      <c r="R22" s="100">
        <f t="shared" si="14"/>
        <v>0</v>
      </c>
      <c r="S22" s="100"/>
      <c r="T22" s="100">
        <f t="shared" si="11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0"/>
      <c r="AD22" s="100"/>
      <c r="AE22" s="100">
        <v>453357.08</v>
      </c>
      <c r="AF22" s="100">
        <f t="shared" si="15"/>
        <v>151119.02666666667</v>
      </c>
      <c r="AG22" s="112" t="s">
        <v>184</v>
      </c>
    </row>
    <row r="23" spans="3:33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3"/>
        <v>20087587.292939335</v>
      </c>
      <c r="N23" s="110">
        <f t="shared" si="1"/>
        <v>6695862.4309797781</v>
      </c>
      <c r="O23" s="100">
        <v>4391728.88</v>
      </c>
      <c r="P23" s="100">
        <f t="shared" si="10"/>
        <v>1463909.6266666667</v>
      </c>
      <c r="Q23" s="100"/>
      <c r="R23" s="100">
        <f t="shared" si="14"/>
        <v>0</v>
      </c>
      <c r="S23" s="100"/>
      <c r="T23" s="100">
        <f t="shared" si="11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0"/>
      <c r="AD23" s="100"/>
      <c r="AE23" s="100">
        <v>4760453.8</v>
      </c>
      <c r="AF23" s="100">
        <f t="shared" si="15"/>
        <v>1586817.9333333333</v>
      </c>
      <c r="AG23" s="112" t="s">
        <v>184</v>
      </c>
    </row>
    <row r="24" spans="3:33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3"/>
        <v>7076743.9665842205</v>
      </c>
      <c r="N24" s="110">
        <f t="shared" si="1"/>
        <v>2358914.6555280737</v>
      </c>
      <c r="O24" s="100">
        <v>981360.29</v>
      </c>
      <c r="P24" s="100">
        <f t="shared" si="10"/>
        <v>327120.09666666668</v>
      </c>
      <c r="Q24" s="100"/>
      <c r="R24" s="100">
        <f t="shared" si="14"/>
        <v>0</v>
      </c>
      <c r="S24" s="100"/>
      <c r="T24" s="100">
        <f t="shared" si="11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00"/>
      <c r="AD24" s="100"/>
      <c r="AE24" s="100">
        <v>1280331.6299999999</v>
      </c>
      <c r="AF24" s="100">
        <f t="shared" si="15"/>
        <v>426777.20999999996</v>
      </c>
      <c r="AG24" s="112" t="s">
        <v>184</v>
      </c>
    </row>
    <row r="25" spans="3:33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3"/>
        <v>7275551.0090456707</v>
      </c>
      <c r="N25" s="110">
        <f t="shared" si="1"/>
        <v>2425183.6696818904</v>
      </c>
      <c r="O25" s="100">
        <v>716033.2</v>
      </c>
      <c r="P25" s="100">
        <f t="shared" si="10"/>
        <v>238677.73333333331</v>
      </c>
      <c r="Q25" s="100"/>
      <c r="R25" s="100">
        <f t="shared" si="14"/>
        <v>0</v>
      </c>
      <c r="S25" s="100"/>
      <c r="T25" s="100">
        <f t="shared" si="11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00"/>
      <c r="AD25" s="100"/>
      <c r="AE25" s="100">
        <v>1010594.83</v>
      </c>
      <c r="AF25" s="100">
        <f t="shared" si="15"/>
        <v>336864.9433333333</v>
      </c>
      <c r="AG25" s="112" t="s">
        <v>184</v>
      </c>
    </row>
    <row r="26" spans="3:33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3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10"/>
        <v>367333.7985037482</v>
      </c>
      <c r="Q26" s="62"/>
      <c r="R26" s="100">
        <f t="shared" si="14"/>
        <v>0</v>
      </c>
      <c r="S26" s="100"/>
      <c r="T26" s="100">
        <f t="shared" si="11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0"/>
      <c r="AD26" s="100">
        <f>0.3*AC26</f>
        <v>0</v>
      </c>
      <c r="AE26" s="100"/>
      <c r="AF26" s="100">
        <f t="shared" si="15"/>
        <v>0</v>
      </c>
      <c r="AG26" s="109"/>
    </row>
    <row r="27" spans="3:33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3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4"/>
        <v>0</v>
      </c>
      <c r="S27" s="100"/>
      <c r="T27" s="100">
        <f t="shared" si="11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00"/>
      <c r="AD27" s="100"/>
      <c r="AE27" s="100">
        <v>443402.56</v>
      </c>
      <c r="AF27" s="100">
        <f t="shared" si="15"/>
        <v>147800.85333333333</v>
      </c>
      <c r="AG27" s="112" t="s">
        <v>184</v>
      </c>
    </row>
    <row r="28" spans="3:33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3"/>
        <v>108269.45921198108</v>
      </c>
      <c r="N28" s="110">
        <f t="shared" si="1"/>
        <v>36089.81973732703</v>
      </c>
      <c r="O28" s="100"/>
      <c r="P28" s="100">
        <f t="shared" si="10"/>
        <v>0</v>
      </c>
      <c r="Q28" s="100"/>
      <c r="R28" s="100">
        <f t="shared" si="14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0"/>
      <c r="AD28" s="100">
        <f>0.3*AC28</f>
        <v>0</v>
      </c>
      <c r="AE28" s="100"/>
      <c r="AF28" s="100"/>
      <c r="AG28" s="109"/>
    </row>
    <row r="29" spans="3:33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3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10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1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00"/>
      <c r="AD29" s="100"/>
      <c r="AE29" s="100"/>
      <c r="AF29" s="100"/>
      <c r="AG29" s="112"/>
    </row>
    <row r="30" spans="3:33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3"/>
        <v>785462.54299999995</v>
      </c>
      <c r="N30" s="110">
        <f t="shared" si="1"/>
        <v>261820.84766666664</v>
      </c>
      <c r="O30" s="100"/>
      <c r="P30" s="100">
        <f t="shared" si="10"/>
        <v>0</v>
      </c>
      <c r="Q30" s="100"/>
      <c r="R30" s="100">
        <f t="shared" si="14"/>
        <v>0</v>
      </c>
      <c r="S30" s="100"/>
      <c r="T30" s="100">
        <f t="shared" si="11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00"/>
      <c r="AD30" s="100"/>
      <c r="AE30" s="100"/>
      <c r="AF30" s="100"/>
      <c r="AG30" s="112"/>
    </row>
    <row r="31" spans="3:33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6">SUM(I1:I30)</f>
        <v>26795867.740175582</v>
      </c>
      <c r="J31" s="117">
        <f t="shared" si="16"/>
        <v>34336682.890000001</v>
      </c>
      <c r="K31" s="110">
        <f t="shared" si="16"/>
        <v>85296515.359999999</v>
      </c>
      <c r="L31" s="110">
        <f t="shared" si="16"/>
        <v>146429065.9901756</v>
      </c>
      <c r="M31" s="110">
        <f t="shared" si="16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 t="shared" ref="X31:AD31" si="17">SUM(X4:X30)</f>
        <v>490454.04413907148</v>
      </c>
      <c r="Y31" s="101">
        <f t="shared" si="17"/>
        <v>4072451.6909031626</v>
      </c>
      <c r="Z31" s="101">
        <f t="shared" si="17"/>
        <v>1221735.5072709487</v>
      </c>
      <c r="AA31" s="101">
        <f t="shared" si="17"/>
        <v>392261.53138492524</v>
      </c>
      <c r="AB31" s="101">
        <f t="shared" si="17"/>
        <v>117678.45941547757</v>
      </c>
      <c r="AC31" s="101">
        <f t="shared" si="17"/>
        <v>492415.68969608773</v>
      </c>
      <c r="AD31" s="101">
        <f t="shared" si="17"/>
        <v>147724.70690882631</v>
      </c>
      <c r="AE31" s="101">
        <f t="shared" ref="AE31" si="18">SUM(AE4:AE30)</f>
        <v>8788374.6199999992</v>
      </c>
      <c r="AF31" s="101">
        <f t="shared" ref="AF31" si="19">SUM(AF4:AF30)</f>
        <v>2929458.206666667</v>
      </c>
      <c r="AG31" s="112"/>
    </row>
    <row r="32" spans="3:33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4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  <c r="AC32" s="102"/>
      <c r="AD32" s="102"/>
      <c r="AE32" s="102"/>
      <c r="AF32" s="102"/>
    </row>
    <row r="33" spans="3:32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4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  <c r="AC33" s="102"/>
      <c r="AD33" s="102"/>
      <c r="AE33" s="102"/>
      <c r="AF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2022-05-05T10:45:17Z</dcterms:modified>
</cp:coreProperties>
</file>