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13_ncr:1_{480FFD00-A416-4254-BC20-123369F87C8F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23" i="1" l="1"/>
  <c r="AL18" i="1"/>
  <c r="AJ6" i="1"/>
  <c r="AJ31" i="1" s="1"/>
  <c r="AI31" i="1"/>
  <c r="AG31" i="1"/>
  <c r="AH11" i="1"/>
  <c r="AH31" i="1" s="1"/>
  <c r="AE31" i="1"/>
  <c r="AF27" i="1"/>
  <c r="AF26" i="1"/>
  <c r="AF25" i="1"/>
  <c r="AF24" i="1"/>
  <c r="AF23" i="1"/>
  <c r="AF22" i="1"/>
  <c r="AF21" i="1"/>
  <c r="AF20" i="1"/>
  <c r="AD7" i="1"/>
  <c r="AC31" i="1"/>
  <c r="AD28" i="1"/>
  <c r="AD26" i="1"/>
  <c r="AD15" i="1"/>
  <c r="AD10" i="1"/>
  <c r="AD9" i="1"/>
  <c r="AD8" i="1"/>
  <c r="AD6" i="1"/>
  <c r="AD5" i="1"/>
  <c r="AB6" i="1"/>
  <c r="AB7" i="1"/>
  <c r="AB8" i="1"/>
  <c r="AB9" i="1"/>
  <c r="AB10" i="1"/>
  <c r="AF31" i="1" l="1"/>
  <c r="AD31" i="1"/>
  <c r="AB28" i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U15" i="1"/>
  <c r="V15" i="1" s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J6" i="1"/>
  <c r="K7" i="1"/>
  <c r="K23" i="1"/>
  <c r="K28" i="1"/>
  <c r="K12" i="1"/>
  <c r="K26" i="1"/>
  <c r="K6" i="1"/>
  <c r="J8" i="1"/>
  <c r="J15" i="1"/>
  <c r="J12" i="1"/>
  <c r="K21" i="1"/>
  <c r="K13" i="1"/>
  <c r="K27" i="1"/>
  <c r="K11" i="1"/>
  <c r="J23" i="1"/>
  <c r="J25" i="1"/>
  <c r="J28" i="1"/>
  <c r="K15" i="1"/>
  <c r="K29" i="1"/>
  <c r="J7" i="1"/>
  <c r="J27" i="1"/>
  <c r="J24" i="1"/>
  <c r="J14" i="1"/>
  <c r="K5" i="1"/>
  <c r="K19" i="1"/>
  <c r="J26" i="1"/>
  <c r="J13" i="1"/>
  <c r="K9" i="1"/>
  <c r="J29" i="1"/>
  <c r="K10" i="1"/>
  <c r="J22" i="1"/>
  <c r="J11" i="1"/>
  <c r="J9" i="1"/>
  <c r="K18" i="1"/>
  <c r="K14" i="1"/>
  <c r="K24" i="1"/>
  <c r="K22" i="1"/>
  <c r="K8" i="1"/>
  <c r="K25" i="1"/>
  <c r="J10" i="1"/>
  <c r="J20" i="1"/>
  <c r="J21" i="1"/>
  <c r="J18" i="1"/>
  <c r="J19" i="1"/>
  <c r="K20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<sst xmlns="http://schemas.openxmlformats.org/spreadsheetml/2006/main" count="489" uniqueCount="191">
  <si>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</si>
  <si>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</si>
  <si>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</si>
  <si>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</si>
  <si>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</si>
  <si>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</si>
  <si>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</si>
  <si>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</si>
  <si>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</si>
  <si>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</si>
  <si>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</si>
  <si>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</si>
  <si>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</si>
  <si>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</si>
  <si>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</si>
  <si>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</si>
  <si>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</si>
  <si>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</si>
  <si>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</si>
  <si>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</si>
  <si>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</si>
  <si>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</si>
  <si>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</si>
  <si>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</si>
  <si>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</si>
  <si>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</si>
  <si>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</si>
  <si>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</si>
  <si>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</si>
  <si>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</si>
  <si>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</si>
  <si>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</si>
  <si>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</si>
  <si>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</si>
  <si>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</si>
  <si>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</si>
  <si>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</si>
  <si>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</si>
  <si>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</si>
  <si>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</si>
  <si>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</si>
  <si>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</si>
  <si>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</si>
  <si>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</si>
  <si>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</si>
  <si>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</si>
  <si>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</si>
  <si>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</si>
  <si>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</si>
  <si>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</si>
  <si>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</si>
  <si>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</si>
  <si>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</si>
  <si>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</si>
  <si>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</si>
  <si>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</si>
  <si>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</si>
  <si>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</si>
  <si>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</si>
  <si>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</si>
  <si>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</si>
  <si>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</si>
  <si>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</si>
  <si>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</si>
  <si>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</si>
  <si>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</si>
  <si>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</si>
  <si>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</si>
  <si>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</si>
  <si>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</si>
  <si>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</si>
  <si>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</si>
  <si>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</si>
  <si>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</si>
  <si>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</si>
  <si>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</si>
  <si>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</si>
  <si>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</si>
  <si>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</si>
  <si>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</si>
  <si>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</si>
  <si>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</si>
  <si>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</si>
  <si>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</si>
  <si>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</si>
  <si>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</si>
  <si>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</si>
  <si>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</si>
  <si>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</si>
  <si>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</si>
  <si>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</si>
  <si>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</si>
  <si>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</si>
  <si>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</si>
  <si>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</si>
  <si>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</si>
  <si>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</si>
  <si>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</si>
  <si>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</si>
  <si>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</si>
  <si>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</si>
  <si>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</si>
  <si>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</si>
  <si>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</si>
  <si>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</si>
  <si>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</si>
  <si>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</si>
  <si>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</si>
  <si>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</si>
  <si>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</si>
  <si>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</si>
  <si>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</si>
  <si>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</si>
  <si>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</si>
  <si>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</si>
  <si>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</si>
  <si>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</si>
  <si>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</si>
  <si>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</si>
  <si>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</si>
  <si>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</si>
  <si>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</si>
  <si>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</si>
  <si>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</si>
  <si>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</si>
  <si>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</si>
  <si>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</si>
  <si>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</si>
  <si>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</si>
  <si>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</si>
  <si>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</si>
  <si>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</si>
  <si>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</si>
  <si>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</si>
  <si>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</si>
  <si>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</si>
  <si>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</si>
  <si>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</si>
  <si>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</si>
  <si>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</si>
  <si>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</si>
  <si>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</si>
  <si>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</si>
  <si>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</si>
  <si>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</si>
  <si>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</si>
  <si>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</si>
  <si>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</si>
  <si>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</si>
  <si>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</si>
  <si>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</si>
  <si>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</si>
  <si>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</si>
  <si>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</si>
  <si>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</si>
  <si>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</si>
  <si>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</si>
  <si>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</si>
  <si>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</si>
  <si>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</si>
  <si>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</si>
  <si>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</si>
  <si>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</si>
  <si>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</si>
  <si>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</si>
  <si>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</si>
  <si>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</si>
  <si>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</si>
  <si>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</si>
  <si>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</si>
  <si>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</si>
  <si>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</si>
  <si>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</si>
  <si>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</si>
  <si>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</si>
  <si>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</si>
  <si>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</si>
  <si>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</si>
  <si>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</si>
  <si>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100% value additional  receipts as at 14/04/2022  FUS$</t>
  </si>
  <si>
    <t>SS value of receipts as at  14/04/2022 FUS$</t>
  </si>
  <si>
    <t>100% value additional  receipts as at 05/05/2022  FUS$</t>
  </si>
  <si>
    <t>SS value of receipts as at  05/05/2022 FUS$</t>
  </si>
  <si>
    <t>100% value additional  receipts as at 12/05/2022  FUS$</t>
  </si>
  <si>
    <t>SS value of receipts as at  12/05/2022 FUS$</t>
  </si>
  <si>
    <t>100% value additional  receipts as at 16/06/2022  FUS$</t>
  </si>
  <si>
    <t>SS value of receipts as at  16/06/2022 FUS$</t>
  </si>
  <si>
    <t>Received the sum of NGN6,312,450.25 and US$40283.6 (Total:FUS$55,694.186) being payment for JAN-APR 2021 Supplementary invoice and balance of November 2021 CHA invoices</t>
  </si>
  <si>
    <t>100% value additional  receipts as at 23/06/2022  FUS$</t>
  </si>
  <si>
    <t>SS value of receipts as at  23/06/2022 FUS$</t>
  </si>
  <si>
    <t xml:space="preserve">Received NGN199,256,736.24 from NNPC as part payment for OML 98 Legacy debt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</si>
</sst>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0" t="s">
        <v>127</v>
      </c>
      <c r="G2" s="122" t="s">
        <v>128</v>
      </c>
    </row>
    <row r="3" spans="6:7" ht="27" customHeight="1" thickBot="1" x14ac:dyDescent="0.3">
      <c r="F3" s="121"/>
      <c r="G3" s="123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4"/>
      <c r="G26" s="125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N33"/>
  <sheetViews>
    <sheetView tabSelected="1" topLeftCell="H1" workbookViewId="0">
      <pane xSplit="1" ySplit="3" topLeftCell="AK13" activePane="bottomRight" state="frozen"/>
      <selection activeCell="H1" sqref="H1"/>
      <selection pane="topRight" activeCell="I1" sqref="I1"/>
      <selection pane="bottomLeft" activeCell="H4" sqref="H4"/>
      <selection pane="bottomRight" activeCell="AN23" sqref="AN23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9" width="13.5703125" style="98" customWidth="1"/>
    <col min="30" max="38" width="14.85546875" style="98" customWidth="1"/>
    <col min="39" max="39" width="51" style="104" bestFit="1" customWidth="1"/>
    <col min="40" max="40" width="11.7109375" customWidth="1"/>
  </cols>
  <sheetData>
    <row r="2" spans="1:39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39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99" t="s">
        <v>175</v>
      </c>
      <c r="Z3" s="99" t="s">
        <v>176</v>
      </c>
      <c r="AA3" s="99" t="s">
        <v>177</v>
      </c>
      <c r="AB3" s="99" t="s">
        <v>178</v>
      </c>
      <c r="AC3" s="99" t="s">
        <v>179</v>
      </c>
      <c r="AD3" s="99" t="s">
        <v>180</v>
      </c>
      <c r="AE3" s="99" t="s">
        <v>181</v>
      </c>
      <c r="AF3" s="99" t="s">
        <v>182</v>
      </c>
      <c r="AG3" s="99" t="s">
        <v>183</v>
      </c>
      <c r="AH3" s="99" t="s">
        <v>184</v>
      </c>
      <c r="AI3" s="99" t="s">
        <v>185</v>
      </c>
      <c r="AJ3" s="99" t="s">
        <v>186</v>
      </c>
      <c r="AK3" s="99" t="s">
        <v>188</v>
      </c>
      <c r="AL3" s="99" t="s">
        <v>189</v>
      </c>
      <c r="AM3" s="61" t="s">
        <v>34</v>
      </c>
    </row>
    <row r="4" spans="1:39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9"/>
    </row>
    <row r="5" spans="1:39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0"/>
      <c r="AD5" s="100">
        <f>AC5*0.3</f>
        <v>0</v>
      </c>
      <c r="AE5" s="100"/>
      <c r="AF5" s="100"/>
      <c r="AG5" s="100"/>
      <c r="AH5" s="100"/>
      <c r="AI5" s="100"/>
      <c r="AJ5" s="100"/>
      <c r="AK5" s="100"/>
      <c r="AL5" s="100"/>
      <c r="AM5" s="109"/>
    </row>
    <row r="6" spans="1:39" s="53" customFormat="1" ht="60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0"/>
      <c r="AD6" s="100">
        <f t="shared" ref="AD6:AD10" si="8">AC6*0.3</f>
        <v>0</v>
      </c>
      <c r="AE6" s="100"/>
      <c r="AF6" s="100"/>
      <c r="AG6" s="100"/>
      <c r="AH6" s="100"/>
      <c r="AI6" s="100">
        <v>55694.186485352206</v>
      </c>
      <c r="AJ6" s="100">
        <f>AI6*0.3</f>
        <v>16708.255945605662</v>
      </c>
      <c r="AK6" s="100"/>
      <c r="AL6" s="100"/>
      <c r="AM6" s="109" t="s">
        <v>187</v>
      </c>
    </row>
    <row r="7" spans="1:39" s="62" customFormat="1" ht="87.95" customHeight="1" thickBot="1" x14ac:dyDescent="0.3">
      <c r="G7" s="62">
        <v>110442</v>
      </c>
      <c r="H7" s="63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9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100">
        <v>492415.68969608773</v>
      </c>
      <c r="AD7" s="100">
        <f>AC7*0.3</f>
        <v>147724.70690882631</v>
      </c>
      <c r="AE7" s="100"/>
      <c r="AF7" s="100"/>
      <c r="AG7" s="100"/>
      <c r="AH7" s="100"/>
      <c r="AI7" s="100"/>
      <c r="AJ7" s="100"/>
      <c r="AK7" s="100"/>
      <c r="AL7" s="100"/>
      <c r="AM7" s="119"/>
    </row>
    <row r="8" spans="1:39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10">O8/3</f>
        <v>0</v>
      </c>
      <c r="Q8" s="100"/>
      <c r="R8" s="100">
        <f t="shared" si="5"/>
        <v>0</v>
      </c>
      <c r="S8" s="100"/>
      <c r="T8" s="100">
        <f t="shared" si="9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100"/>
      <c r="AD8" s="100">
        <f t="shared" si="8"/>
        <v>0</v>
      </c>
      <c r="AE8" s="100"/>
      <c r="AF8" s="100"/>
      <c r="AG8" s="100"/>
      <c r="AH8" s="100"/>
      <c r="AI8" s="100"/>
      <c r="AJ8" s="100"/>
      <c r="AK8" s="100"/>
      <c r="AL8" s="100"/>
      <c r="AM8" s="63"/>
    </row>
    <row r="9" spans="1:39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10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100"/>
      <c r="AD9" s="100">
        <f t="shared" si="8"/>
        <v>0</v>
      </c>
      <c r="AE9" s="100"/>
      <c r="AF9" s="100"/>
      <c r="AG9" s="100"/>
      <c r="AH9" s="100"/>
      <c r="AI9" s="100"/>
      <c r="AJ9" s="100"/>
      <c r="AK9" s="100"/>
      <c r="AL9" s="100"/>
      <c r="AM9" s="64"/>
    </row>
    <row r="10" spans="1:39" s="62" customFormat="1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10"/>
        <v>0</v>
      </c>
      <c r="Q10" s="100"/>
      <c r="R10" s="100">
        <f t="shared" si="5"/>
        <v>0</v>
      </c>
      <c r="S10" s="100"/>
      <c r="T10" s="100">
        <f t="shared" ref="T10:T30" si="11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100"/>
      <c r="AD10" s="100">
        <f t="shared" si="8"/>
        <v>0</v>
      </c>
      <c r="AE10" s="100"/>
      <c r="AF10" s="100"/>
      <c r="AG10" s="100"/>
      <c r="AH10" s="100"/>
      <c r="AI10" s="100"/>
      <c r="AJ10" s="100"/>
      <c r="AK10" s="100"/>
      <c r="AL10" s="100"/>
      <c r="AM10" s="64"/>
    </row>
    <row r="11" spans="1:39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10"/>
        <v>0</v>
      </c>
      <c r="Q11" s="100"/>
      <c r="R11" s="100">
        <f t="shared" si="5"/>
        <v>0</v>
      </c>
      <c r="S11" s="100"/>
      <c r="T11" s="100">
        <f t="shared" si="11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00"/>
      <c r="AD11" s="100"/>
      <c r="AE11" s="100"/>
      <c r="AF11" s="100"/>
      <c r="AG11" s="100">
        <v>7863300.79</v>
      </c>
      <c r="AH11" s="100">
        <f>AG11*0.3</f>
        <v>2358990.2369999997</v>
      </c>
      <c r="AI11" s="100"/>
      <c r="AJ11" s="100"/>
      <c r="AK11" s="100"/>
      <c r="AL11" s="100"/>
      <c r="AM11" s="109"/>
    </row>
    <row r="12" spans="1:39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10"/>
        <v>0</v>
      </c>
      <c r="Q12" s="100"/>
      <c r="R12" s="100">
        <f t="shared" si="5"/>
        <v>0</v>
      </c>
      <c r="S12" s="100"/>
      <c r="T12" s="100">
        <f t="shared" si="11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12"/>
    </row>
    <row r="13" spans="1:39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10"/>
        <v>0</v>
      </c>
      <c r="Q13" s="100"/>
      <c r="R13" s="100">
        <f t="shared" si="5"/>
        <v>0</v>
      </c>
      <c r="S13" s="100"/>
      <c r="T13" s="100">
        <f t="shared" si="11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12"/>
    </row>
    <row r="14" spans="1:39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10"/>
        <v>0</v>
      </c>
      <c r="Q14" s="100"/>
      <c r="R14" s="100">
        <f t="shared" si="5"/>
        <v>0</v>
      </c>
      <c r="S14" s="100"/>
      <c r="T14" s="100">
        <f t="shared" si="11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12"/>
    </row>
    <row r="15" spans="1:39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10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1"/>
        <v>1772608.2485800439</v>
      </c>
      <c r="U15" s="113">
        <f>505884425.09/414.535</f>
        <v>1220366.0127371631</v>
      </c>
      <c r="V15" s="100">
        <f t="shared" ref="V15" si="12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00"/>
      <c r="AD15" s="100">
        <f>AC15*0.3</f>
        <v>0</v>
      </c>
      <c r="AE15" s="102"/>
      <c r="AF15" s="102"/>
      <c r="AG15" s="102"/>
      <c r="AH15" s="102"/>
      <c r="AI15" s="102"/>
      <c r="AJ15" s="102"/>
      <c r="AK15" s="102"/>
      <c r="AL15" s="102"/>
      <c r="AM15" s="114"/>
    </row>
    <row r="16" spans="1:39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10"/>
        <v>0</v>
      </c>
      <c r="Q16" s="100"/>
      <c r="R16" s="100">
        <f t="shared" si="5"/>
        <v>0</v>
      </c>
      <c r="S16" s="100"/>
      <c r="T16" s="100">
        <f t="shared" si="11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16"/>
    </row>
    <row r="17" spans="3:40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10"/>
        <v>0</v>
      </c>
      <c r="Q17" s="100"/>
      <c r="R17" s="100">
        <f t="shared" si="5"/>
        <v>0</v>
      </c>
      <c r="S17" s="100"/>
      <c r="T17" s="100">
        <f t="shared" si="11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12"/>
    </row>
    <row r="18" spans="3:40" s="53" customFormat="1" ht="30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3">94%*L18</f>
        <v>3945122.1760303774</v>
      </c>
      <c r="N18" s="110">
        <f t="shared" si="1"/>
        <v>1315040.7253434591</v>
      </c>
      <c r="O18" s="100"/>
      <c r="P18" s="100">
        <f t="shared" si="10"/>
        <v>0</v>
      </c>
      <c r="Q18" s="100"/>
      <c r="R18" s="100">
        <f t="shared" si="5"/>
        <v>0</v>
      </c>
      <c r="S18" s="100"/>
      <c r="T18" s="100">
        <f t="shared" si="11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>
        <v>480035.038</v>
      </c>
      <c r="AL18" s="100">
        <f>0.3*AK18</f>
        <v>144010.51139999999</v>
      </c>
      <c r="AM18" s="109" t="s">
        <v>190</v>
      </c>
    </row>
    <row r="19" spans="3:40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3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10"/>
        <v>1344526.7577552658</v>
      </c>
      <c r="Q19" s="100"/>
      <c r="R19" s="100">
        <f t="shared" si="5"/>
        <v>0</v>
      </c>
      <c r="S19" s="100"/>
      <c r="T19" s="100">
        <f t="shared" si="11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9"/>
    </row>
    <row r="20" spans="3:40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3"/>
        <v>1657398.6426970712</v>
      </c>
      <c r="N20" s="110">
        <f t="shared" si="1"/>
        <v>552466.2142323571</v>
      </c>
      <c r="O20" s="100">
        <v>273332.86</v>
      </c>
      <c r="P20" s="100">
        <f t="shared" si="10"/>
        <v>91110.953333333324</v>
      </c>
      <c r="Q20" s="100"/>
      <c r="R20" s="100">
        <f t="shared" ref="R20:R33" si="14">Q20*0.3</f>
        <v>0</v>
      </c>
      <c r="S20" s="100"/>
      <c r="T20" s="100">
        <f t="shared" si="11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00"/>
      <c r="AD20" s="100"/>
      <c r="AE20" s="100">
        <v>341697.81</v>
      </c>
      <c r="AF20" s="100">
        <f>AE20/3</f>
        <v>113899.27</v>
      </c>
      <c r="AG20" s="100"/>
      <c r="AH20" s="100"/>
      <c r="AI20" s="100"/>
      <c r="AJ20" s="100"/>
      <c r="AK20" s="100"/>
      <c r="AL20" s="100"/>
      <c r="AM20" s="112"/>
    </row>
    <row r="21" spans="3:40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3"/>
        <v>3133600.1326153711</v>
      </c>
      <c r="N21" s="110">
        <f t="shared" si="1"/>
        <v>1044533.377538457</v>
      </c>
      <c r="O21" s="100">
        <v>241611.37</v>
      </c>
      <c r="P21" s="100">
        <f t="shared" si="10"/>
        <v>80537.123333333337</v>
      </c>
      <c r="Q21" s="100"/>
      <c r="R21" s="100">
        <f t="shared" si="14"/>
        <v>0</v>
      </c>
      <c r="S21" s="100"/>
      <c r="T21" s="100">
        <f t="shared" si="11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00"/>
      <c r="AD21" s="100"/>
      <c r="AE21" s="100">
        <v>498536.91</v>
      </c>
      <c r="AF21" s="100">
        <f t="shared" ref="AF21:AF27" si="15">AE21/3</f>
        <v>166178.97</v>
      </c>
      <c r="AG21" s="100"/>
      <c r="AH21" s="100"/>
      <c r="AI21" s="100"/>
      <c r="AJ21" s="100"/>
      <c r="AK21" s="100"/>
      <c r="AL21" s="100"/>
      <c r="AM21" s="112"/>
    </row>
    <row r="22" spans="3:40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3"/>
        <v>3660657.1210860545</v>
      </c>
      <c r="N22" s="110">
        <f t="shared" si="1"/>
        <v>1220219.0403620182</v>
      </c>
      <c r="O22" s="100">
        <v>184228.43</v>
      </c>
      <c r="P22" s="100">
        <f t="shared" si="10"/>
        <v>61409.476666666662</v>
      </c>
      <c r="Q22" s="100"/>
      <c r="R22" s="100">
        <f t="shared" si="14"/>
        <v>0</v>
      </c>
      <c r="S22" s="100"/>
      <c r="T22" s="100">
        <f t="shared" si="11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0"/>
      <c r="AD22" s="100"/>
      <c r="AE22" s="100">
        <v>453357.08</v>
      </c>
      <c r="AF22" s="100">
        <f t="shared" si="15"/>
        <v>151119.02666666667</v>
      </c>
      <c r="AG22" s="100"/>
      <c r="AH22" s="100"/>
      <c r="AI22" s="100"/>
      <c r="AJ22" s="100"/>
      <c r="AK22" s="100"/>
      <c r="AL22" s="100"/>
      <c r="AM22" s="112"/>
    </row>
    <row r="23" spans="3:40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3"/>
        <v>20087587.292939335</v>
      </c>
      <c r="N23" s="110">
        <f t="shared" si="1"/>
        <v>6695862.4309797781</v>
      </c>
      <c r="O23" s="100">
        <v>4391728.88</v>
      </c>
      <c r="P23" s="100">
        <f t="shared" si="10"/>
        <v>1463909.6266666667</v>
      </c>
      <c r="Q23" s="100"/>
      <c r="R23" s="100">
        <f t="shared" si="14"/>
        <v>0</v>
      </c>
      <c r="S23" s="100"/>
      <c r="T23" s="100">
        <f t="shared" si="11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0"/>
      <c r="AD23" s="100"/>
      <c r="AE23" s="100">
        <v>4760453.8</v>
      </c>
      <c r="AF23" s="100">
        <f t="shared" si="15"/>
        <v>1586817.9333333333</v>
      </c>
      <c r="AG23" s="100"/>
      <c r="AH23" s="100"/>
      <c r="AI23" s="100"/>
      <c r="AJ23" s="100"/>
      <c r="AK23" s="100"/>
      <c r="AL23" s="100"/>
      <c r="AM23" s="112"/>
      <c r="AN23" s="53">
        <f>16708.26+144010.51</f>
        <v>160718.77000000002</v>
      </c>
    </row>
    <row r="24" spans="3:40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3"/>
        <v>7076743.9665842205</v>
      </c>
      <c r="N24" s="110">
        <f t="shared" si="1"/>
        <v>2358914.6555280737</v>
      </c>
      <c r="O24" s="100">
        <v>981360.29</v>
      </c>
      <c r="P24" s="100">
        <f t="shared" si="10"/>
        <v>327120.09666666668</v>
      </c>
      <c r="Q24" s="100"/>
      <c r="R24" s="100">
        <f t="shared" si="14"/>
        <v>0</v>
      </c>
      <c r="S24" s="100"/>
      <c r="T24" s="100">
        <f t="shared" si="11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00"/>
      <c r="AD24" s="100"/>
      <c r="AE24" s="100">
        <v>1280331.6299999999</v>
      </c>
      <c r="AF24" s="100">
        <f t="shared" si="15"/>
        <v>426777.20999999996</v>
      </c>
      <c r="AG24" s="100"/>
      <c r="AH24" s="100"/>
      <c r="AI24" s="100"/>
      <c r="AJ24" s="100"/>
      <c r="AK24" s="100"/>
      <c r="AL24" s="100"/>
      <c r="AM24" s="112"/>
    </row>
    <row r="25" spans="3:40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3"/>
        <v>7275551.0090456707</v>
      </c>
      <c r="N25" s="110">
        <f t="shared" si="1"/>
        <v>2425183.6696818904</v>
      </c>
      <c r="O25" s="100">
        <v>716033.2</v>
      </c>
      <c r="P25" s="100">
        <f t="shared" si="10"/>
        <v>238677.73333333331</v>
      </c>
      <c r="Q25" s="100"/>
      <c r="R25" s="100">
        <f t="shared" si="14"/>
        <v>0</v>
      </c>
      <c r="S25" s="100"/>
      <c r="T25" s="100">
        <f t="shared" si="11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00"/>
      <c r="AD25" s="100"/>
      <c r="AE25" s="100">
        <v>1010594.83</v>
      </c>
      <c r="AF25" s="100">
        <f t="shared" si="15"/>
        <v>336864.9433333333</v>
      </c>
      <c r="AG25" s="100"/>
      <c r="AH25" s="100"/>
      <c r="AI25" s="100"/>
      <c r="AJ25" s="100"/>
      <c r="AK25" s="100"/>
      <c r="AL25" s="100"/>
      <c r="AM25" s="112"/>
    </row>
    <row r="26" spans="3:40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3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10"/>
        <v>367333.7985037482</v>
      </c>
      <c r="Q26" s="62"/>
      <c r="R26" s="100">
        <f t="shared" si="14"/>
        <v>0</v>
      </c>
      <c r="S26" s="100"/>
      <c r="T26" s="100">
        <f t="shared" si="11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0"/>
      <c r="AD26" s="100">
        <f>0.3*AC26</f>
        <v>0</v>
      </c>
      <c r="AE26" s="100"/>
      <c r="AF26" s="100">
        <f t="shared" si="15"/>
        <v>0</v>
      </c>
      <c r="AG26" s="100"/>
      <c r="AH26" s="100"/>
      <c r="AI26" s="100"/>
      <c r="AJ26" s="100"/>
      <c r="AK26" s="100"/>
      <c r="AL26" s="100"/>
      <c r="AM26" s="109"/>
    </row>
    <row r="27" spans="3:40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3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4"/>
        <v>0</v>
      </c>
      <c r="S27" s="100"/>
      <c r="T27" s="100">
        <f t="shared" si="11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00"/>
      <c r="AD27" s="100"/>
      <c r="AE27" s="100">
        <v>443402.56</v>
      </c>
      <c r="AF27" s="100">
        <f t="shared" si="15"/>
        <v>147800.85333333333</v>
      </c>
      <c r="AG27" s="100"/>
      <c r="AH27" s="100"/>
      <c r="AI27" s="100"/>
      <c r="AJ27" s="100"/>
      <c r="AK27" s="100"/>
      <c r="AL27" s="100"/>
      <c r="AM27" s="112"/>
    </row>
    <row r="28" spans="3:40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3"/>
        <v>108269.45921198108</v>
      </c>
      <c r="N28" s="110">
        <f t="shared" si="1"/>
        <v>36089.81973732703</v>
      </c>
      <c r="O28" s="100"/>
      <c r="P28" s="100">
        <f t="shared" si="10"/>
        <v>0</v>
      </c>
      <c r="Q28" s="100"/>
      <c r="R28" s="100">
        <f t="shared" si="14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0"/>
      <c r="AD28" s="100">
        <f>0.3*AC28</f>
        <v>0</v>
      </c>
      <c r="AE28" s="100"/>
      <c r="AF28" s="100"/>
      <c r="AG28" s="100"/>
      <c r="AH28" s="100"/>
      <c r="AI28" s="100"/>
      <c r="AJ28" s="100"/>
      <c r="AK28" s="100"/>
      <c r="AL28" s="100"/>
      <c r="AM28" s="109"/>
    </row>
    <row r="29" spans="3:40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3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10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1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12"/>
    </row>
    <row r="30" spans="3:40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3"/>
        <v>785462.54299999995</v>
      </c>
      <c r="N30" s="110">
        <f t="shared" si="1"/>
        <v>261820.84766666664</v>
      </c>
      <c r="O30" s="100"/>
      <c r="P30" s="100">
        <f t="shared" si="10"/>
        <v>0</v>
      </c>
      <c r="Q30" s="100"/>
      <c r="R30" s="100">
        <f t="shared" si="14"/>
        <v>0</v>
      </c>
      <c r="S30" s="100"/>
      <c r="T30" s="100">
        <f t="shared" si="11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12"/>
    </row>
    <row r="31" spans="3:40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6">SUM(I1:I30)</f>
        <v>26795867.740175582</v>
      </c>
      <c r="J31" s="117">
        <f t="shared" si="16"/>
        <v>34336682.890000001</v>
      </c>
      <c r="K31" s="110">
        <f t="shared" si="16"/>
        <v>85296515.359999999</v>
      </c>
      <c r="L31" s="110">
        <f t="shared" si="16"/>
        <v>146429065.9901756</v>
      </c>
      <c r="M31" s="110">
        <f t="shared" si="16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 t="shared" ref="X31:AD31" si="17">SUM(X4:X30)</f>
        <v>490454.04413907148</v>
      </c>
      <c r="Y31" s="101">
        <f t="shared" si="17"/>
        <v>4072451.6909031626</v>
      </c>
      <c r="Z31" s="101">
        <f t="shared" si="17"/>
        <v>1221735.5072709487</v>
      </c>
      <c r="AA31" s="101">
        <f t="shared" si="17"/>
        <v>392261.53138492524</v>
      </c>
      <c r="AB31" s="101">
        <f t="shared" si="17"/>
        <v>117678.45941547757</v>
      </c>
      <c r="AC31" s="101">
        <f t="shared" si="17"/>
        <v>492415.68969608773</v>
      </c>
      <c r="AD31" s="101">
        <f t="shared" si="17"/>
        <v>147724.70690882631</v>
      </c>
      <c r="AE31" s="101">
        <f t="shared" ref="AE31" si="18">SUM(AE4:AE30)</f>
        <v>8788374.6199999992</v>
      </c>
      <c r="AF31" s="101">
        <f t="shared" ref="AF31:AH31" si="19">SUM(AF4:AF30)</f>
        <v>2929458.206666667</v>
      </c>
      <c r="AG31" s="101">
        <f t="shared" si="19"/>
        <v>7863300.79</v>
      </c>
      <c r="AH31" s="101">
        <f t="shared" si="19"/>
        <v>2358990.2369999997</v>
      </c>
      <c r="AI31" s="101">
        <f t="shared" ref="AI31:AJ31" si="20">SUM(AI4:AI30)</f>
        <v>55694.186485352206</v>
      </c>
      <c r="AJ31" s="101">
        <f t="shared" si="20"/>
        <v>16708.255945605662</v>
      </c>
      <c r="AK31" s="101"/>
      <c r="AL31" s="101"/>
      <c r="AM31" s="112"/>
    </row>
    <row r="32" spans="3:40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4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</row>
    <row r="33" spans="3:38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4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2022-06-23T11:17:51Z</dcterms:modified>
</cp:coreProperties>
</file>