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.Obeneme\Desktop\Initiatives\Augumented Reality Remote Assistance System\"/>
    </mc:Choice>
  </mc:AlternateContent>
  <xr:revisionPtr revIDLastSave="0" documentId="13_ncr:1_{B77D87BC-2D13-4291-9106-3BC7942A2E9F}" xr6:coauthVersionLast="45" xr6:coauthVersionMax="45" xr10:uidLastSave="{00000000-0000-0000-0000-000000000000}"/>
  <bookViews>
    <workbookView xWindow="28680" yWindow="-120" windowWidth="25440" windowHeight="15390" activeTab="2" xr2:uid="{EB64A43F-4419-4091-BEBF-2FE317046FD9}"/>
  </bookViews>
  <sheets>
    <sheet name="Land Asset" sheetId="1" r:id="rId1"/>
    <sheet name="Swamp Asset" sheetId="2" r:id="rId2"/>
    <sheet name="Analysis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3" l="1"/>
  <c r="E13" i="3"/>
  <c r="E10" i="3"/>
  <c r="E3" i="3"/>
  <c r="G13" i="3"/>
  <c r="I15" i="3"/>
  <c r="E15" i="3"/>
  <c r="H6" i="3"/>
  <c r="E12" i="3"/>
  <c r="J51" i="3"/>
  <c r="J52" i="3"/>
  <c r="J53" i="3"/>
  <c r="K53" i="3"/>
  <c r="J46" i="3"/>
  <c r="K46" i="3"/>
  <c r="K38" i="2"/>
  <c r="K50" i="2"/>
  <c r="K43" i="2"/>
  <c r="J21" i="3"/>
  <c r="J22" i="3"/>
  <c r="J23" i="3"/>
  <c r="J24" i="3"/>
  <c r="J25" i="3"/>
  <c r="J26" i="3"/>
  <c r="J27" i="3"/>
  <c r="K27" i="3"/>
  <c r="K31" i="3"/>
  <c r="K32" i="3"/>
  <c r="K33" i="3"/>
  <c r="M33" i="3"/>
  <c r="G37" i="3"/>
  <c r="I37" i="3"/>
  <c r="K37" i="3"/>
  <c r="E9" i="3"/>
  <c r="E4" i="3"/>
  <c r="L32" i="3"/>
  <c r="J37" i="3"/>
  <c r="L33" i="3"/>
  <c r="L31" i="3"/>
  <c r="E5" i="3"/>
  <c r="J6" i="2"/>
  <c r="J24" i="2"/>
  <c r="G24" i="2"/>
  <c r="I24" i="2"/>
  <c r="L19" i="2"/>
  <c r="K19" i="2"/>
  <c r="L18" i="2"/>
  <c r="K18" i="2"/>
  <c r="L17" i="2"/>
  <c r="K17" i="2"/>
  <c r="J11" i="2"/>
  <c r="J10" i="2"/>
  <c r="J9" i="2"/>
  <c r="J8" i="2"/>
  <c r="J7" i="2"/>
  <c r="J29" i="1"/>
  <c r="J28" i="1"/>
  <c r="J23" i="1"/>
  <c r="J17" i="1"/>
  <c r="J16" i="1"/>
  <c r="J15" i="1"/>
  <c r="J14" i="1"/>
  <c r="J13" i="1"/>
  <c r="J12" i="1"/>
  <c r="H7" i="1"/>
  <c r="J12" i="2"/>
  <c r="K12" i="2"/>
  <c r="J30" i="1"/>
  <c r="J18" i="1"/>
</calcChain>
</file>

<file path=xl/sharedStrings.xml><?xml version="1.0" encoding="utf-8"?>
<sst xmlns="http://schemas.openxmlformats.org/spreadsheetml/2006/main" count="258" uniqueCount="68">
  <si>
    <t>PMT</t>
  </si>
  <si>
    <t>S/N</t>
  </si>
  <si>
    <t>DESCRIPTION</t>
  </si>
  <si>
    <t>DAYS</t>
  </si>
  <si>
    <t>No. OF PERSONS</t>
  </si>
  <si>
    <t>SALARY</t>
  </si>
  <si>
    <t>TOTAL (NGN)</t>
  </si>
  <si>
    <t>TOTAL (F$)</t>
  </si>
  <si>
    <t>Helux driver</t>
  </si>
  <si>
    <t>TOTAL</t>
  </si>
  <si>
    <t>HOSPITALITY</t>
  </si>
  <si>
    <t>ITEMS</t>
  </si>
  <si>
    <t>Days</t>
  </si>
  <si>
    <t>RATE</t>
  </si>
  <si>
    <t>Remarks</t>
  </si>
  <si>
    <t>Room Rate</t>
  </si>
  <si>
    <t>Day</t>
  </si>
  <si>
    <t>Ref. Hotel+Feeding wksheet
Benchmark below (Marto Crystal Hotel)</t>
  </si>
  <si>
    <t>Breakfast</t>
  </si>
  <si>
    <t>Meal</t>
  </si>
  <si>
    <t>Lunch</t>
  </si>
  <si>
    <t>Dinner</t>
  </si>
  <si>
    <t>Water/ Juice</t>
  </si>
  <si>
    <t>Laundry</t>
  </si>
  <si>
    <t>PERSONNEL LOGISTICS</t>
  </si>
  <si>
    <t>UoM</t>
  </si>
  <si>
    <t>No.</t>
  </si>
  <si>
    <t>RATE (NGN)</t>
  </si>
  <si>
    <t>Helux</t>
  </si>
  <si>
    <t>Per day</t>
  </si>
  <si>
    <t>SECURITY &amp; SECURITY LOGISTICS</t>
  </si>
  <si>
    <t>Rate (N)</t>
  </si>
  <si>
    <t>Total (N)</t>
  </si>
  <si>
    <t>JTF Escort Allowance (Lead and Chase)</t>
  </si>
  <si>
    <t>per day</t>
  </si>
  <si>
    <t>PMT &amp; BOAT DRIVER No.</t>
  </si>
  <si>
    <t>See Hotel+Feeding wksheet
Benchmark below (Marto Crystal Hotel)</t>
  </si>
  <si>
    <t>RATE ($)</t>
  </si>
  <si>
    <t>TOTAL ($)</t>
  </si>
  <si>
    <t>Hilux</t>
  </si>
  <si>
    <t>Flight (Chopper)</t>
  </si>
  <si>
    <t>SCIN Budget Guideline</t>
  </si>
  <si>
    <t>Flight (Twin otter)</t>
  </si>
  <si>
    <t>HOUSEBOAT LOGISTICS &amp; ESCORT</t>
  </si>
  <si>
    <t xml:space="preserve">ITEM </t>
  </si>
  <si>
    <t>QTY</t>
  </si>
  <si>
    <t>Prov of Escort - Security team to provide</t>
  </si>
  <si>
    <t>Number of Planned MFEs</t>
  </si>
  <si>
    <t>Proposed Online MFEs (Swamp/Remote)</t>
  </si>
  <si>
    <t>Proposed Online MFEs (Land)</t>
  </si>
  <si>
    <t>Proposed Online MFEs (Total)</t>
  </si>
  <si>
    <t>Personnel No.</t>
  </si>
  <si>
    <t>Proposed Swamp MFE Cost Saving</t>
  </si>
  <si>
    <t>SWAMP</t>
  </si>
  <si>
    <t>LAND</t>
  </si>
  <si>
    <t>Proposed Land MFE Cost Saving</t>
  </si>
  <si>
    <t>F$</t>
  </si>
  <si>
    <t xml:space="preserve">Swamp MFE Cost Per Trip </t>
  </si>
  <si>
    <t xml:space="preserve">Land MFE Cost Per Trip </t>
  </si>
  <si>
    <t>Total Proposed Cost Saving</t>
  </si>
  <si>
    <t>Assets</t>
  </si>
  <si>
    <t xml:space="preserve">Pipelines </t>
  </si>
  <si>
    <t>Land</t>
  </si>
  <si>
    <t>CE</t>
  </si>
  <si>
    <t>West</t>
  </si>
  <si>
    <t>Total estimated savings</t>
  </si>
  <si>
    <t>Planned Online MFEs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</si>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</sst>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theme="1"/>
      <name val="Futura Medium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Futura Medium"/>
    </font>
    <font>
      <sz val="9"/>
      <color theme="1"/>
      <name val="Futura Medium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0" fontId="4" fillId="0" borderId="0"/>
  </cellStyleXfs>
  <cellXfs count="191">
    <xf numFmtId="0" fontId="0" fillId="0" borderId="0" xfId="0"/>
    <xf numFmtId="0" fontId="5" fillId="0" borderId="0" xfId="3" applyFont="1"/>
    <xf numFmtId="0" fontId="6" fillId="0" borderId="1" xfId="3" applyFont="1" applyBorder="1" applyAlignment="1">
      <alignment horizontal="center"/>
    </xf>
    <xf numFmtId="164" fontId="6" fillId="0" borderId="1" xfId="4" applyFont="1" applyFill="1" applyBorder="1" applyAlignment="1">
      <alignment horizontal="center"/>
    </xf>
    <xf numFmtId="43" fontId="7" fillId="2" borderId="1" xfId="1" applyFont="1" applyFill="1" applyBorder="1" applyAlignment="1">
      <alignment horizontal="center"/>
    </xf>
    <xf numFmtId="0" fontId="5" fillId="0" borderId="1" xfId="3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3" applyFont="1"/>
    <xf numFmtId="0" fontId="9" fillId="0" borderId="1" xfId="3" applyFont="1" applyBorder="1" applyAlignment="1">
      <alignment horizontal="center"/>
    </xf>
    <xf numFmtId="0" fontId="6" fillId="3" borderId="1" xfId="3" applyFont="1" applyFill="1" applyBorder="1" applyAlignment="1">
      <alignment horizontal="center"/>
    </xf>
    <xf numFmtId="164" fontId="6" fillId="0" borderId="1" xfId="4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64" fontId="6" fillId="0" borderId="1" xfId="4" applyFont="1" applyBorder="1" applyAlignment="1">
      <alignment horizontal="center"/>
    </xf>
    <xf numFmtId="0" fontId="6" fillId="0" borderId="2" xfId="3" applyFont="1" applyBorder="1" applyAlignment="1">
      <alignment horizontal="center"/>
    </xf>
    <xf numFmtId="0" fontId="5" fillId="3" borderId="1" xfId="3" applyFont="1" applyFill="1" applyBorder="1" applyAlignment="1">
      <alignment horizontal="center"/>
    </xf>
    <xf numFmtId="37" fontId="5" fillId="0" borderId="1" xfId="4" applyNumberFormat="1" applyFont="1" applyBorder="1" applyAlignment="1">
      <alignment horizontal="center"/>
    </xf>
    <xf numFmtId="39" fontId="5" fillId="0" borderId="1" xfId="4" applyNumberFormat="1" applyFont="1" applyBorder="1" applyAlignment="1">
      <alignment horizontal="center"/>
    </xf>
    <xf numFmtId="0" fontId="0" fillId="0" borderId="1" xfId="0" applyBorder="1"/>
    <xf numFmtId="39" fontId="6" fillId="0" borderId="1" xfId="4" applyNumberFormat="1" applyFont="1" applyFill="1" applyBorder="1" applyAlignment="1">
      <alignment horizontal="center"/>
    </xf>
    <xf numFmtId="2" fontId="6" fillId="2" borderId="1" xfId="3" applyNumberFormat="1" applyFont="1" applyFill="1" applyBorder="1" applyAlignment="1">
      <alignment horizontal="center"/>
    </xf>
    <xf numFmtId="39" fontId="5" fillId="0" borderId="1" xfId="4" applyNumberFormat="1" applyFont="1" applyBorder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0" fontId="8" fillId="0" borderId="1" xfId="2" applyFont="1" applyBorder="1" applyAlignment="1">
      <alignment vertical="top" wrapText="1"/>
    </xf>
    <xf numFmtId="164" fontId="6" fillId="0" borderId="1" xfId="4" applyFont="1" applyBorder="1" applyAlignment="1">
      <alignment horizontal="center" vertical="top" wrapText="1"/>
    </xf>
    <xf numFmtId="0" fontId="5" fillId="0" borderId="0" xfId="3" applyFont="1" applyAlignment="1">
      <alignment horizontal="left" vertical="top" wrapText="1"/>
    </xf>
    <xf numFmtId="0" fontId="5" fillId="0" borderId="0" xfId="3" applyFont="1" applyAlignment="1">
      <alignment vertical="top" wrapText="1"/>
    </xf>
    <xf numFmtId="0" fontId="5" fillId="3" borderId="1" xfId="3" applyFont="1" applyFill="1" applyBorder="1" applyAlignment="1">
      <alignment horizontal="center" vertical="top" wrapText="1"/>
    </xf>
    <xf numFmtId="0" fontId="3" fillId="0" borderId="0" xfId="2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6" fillId="0" borderId="1" xfId="3" applyFont="1" applyBorder="1" applyAlignment="1">
      <alignment horizontal="center" vertical="top" wrapText="1"/>
    </xf>
    <xf numFmtId="0" fontId="3" fillId="0" borderId="1" xfId="2" applyFont="1" applyBorder="1" applyAlignment="1">
      <alignment vertical="top" wrapText="1"/>
    </xf>
    <xf numFmtId="0" fontId="3" fillId="0" borderId="1" xfId="2" applyFont="1" applyBorder="1" applyAlignment="1">
      <alignment horizontal="center" vertical="top" wrapText="1"/>
    </xf>
    <xf numFmtId="164" fontId="6" fillId="0" borderId="1" xfId="4" applyFont="1" applyFill="1" applyBorder="1" applyAlignment="1">
      <alignment horizontal="center" vertical="top" wrapText="1"/>
    </xf>
    <xf numFmtId="43" fontId="7" fillId="2" borderId="1" xfId="1" applyFont="1" applyFill="1" applyBorder="1" applyAlignment="1">
      <alignment horizontal="center" vertical="top" wrapText="1"/>
    </xf>
    <xf numFmtId="0" fontId="5" fillId="0" borderId="1" xfId="3" applyFont="1" applyBorder="1" applyAlignment="1">
      <alignment horizontal="center" vertical="top" wrapText="1"/>
    </xf>
    <xf numFmtId="0" fontId="8" fillId="0" borderId="1" xfId="5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64" fontId="5" fillId="0" borderId="1" xfId="6" applyFont="1" applyBorder="1" applyAlignment="1">
      <alignment horizontal="center" vertical="top" wrapText="1"/>
    </xf>
    <xf numFmtId="43" fontId="5" fillId="0" borderId="1" xfId="3" applyNumberFormat="1" applyFont="1" applyBorder="1" applyAlignment="1">
      <alignment horizontal="center" vertical="top" wrapText="1"/>
    </xf>
    <xf numFmtId="164" fontId="8" fillId="0" borderId="1" xfId="6" applyFont="1" applyBorder="1" applyAlignment="1">
      <alignment vertical="top" wrapText="1"/>
    </xf>
    <xf numFmtId="0" fontId="6" fillId="0" borderId="0" xfId="3" applyFont="1" applyAlignment="1">
      <alignment vertical="top" wrapText="1"/>
    </xf>
    <xf numFmtId="0" fontId="9" fillId="0" borderId="1" xfId="3" applyFont="1" applyBorder="1" applyAlignment="1">
      <alignment horizontal="center" vertical="top" wrapText="1"/>
    </xf>
    <xf numFmtId="0" fontId="6" fillId="3" borderId="1" xfId="3" applyFont="1" applyFill="1" applyBorder="1" applyAlignment="1">
      <alignment horizontal="center" vertical="top" wrapText="1"/>
    </xf>
    <xf numFmtId="0" fontId="6" fillId="0" borderId="2" xfId="3" applyFont="1" applyBorder="1" applyAlignment="1">
      <alignment horizontal="center" vertical="top" wrapText="1"/>
    </xf>
    <xf numFmtId="37" fontId="5" fillId="0" borderId="1" xfId="4" applyNumberFormat="1" applyFont="1" applyBorder="1" applyAlignment="1">
      <alignment horizontal="center" vertical="top" wrapText="1"/>
    </xf>
    <xf numFmtId="39" fontId="5" fillId="0" borderId="1" xfId="4" applyNumberFormat="1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39" fontId="6" fillId="0" borderId="1" xfId="4" applyNumberFormat="1" applyFont="1" applyFill="1" applyBorder="1" applyAlignment="1">
      <alignment horizontal="center" vertical="top" wrapText="1"/>
    </xf>
    <xf numFmtId="0" fontId="6" fillId="0" borderId="0" xfId="3" applyFont="1" applyAlignment="1">
      <alignment horizontal="center" vertical="top" wrapText="1"/>
    </xf>
    <xf numFmtId="39" fontId="5" fillId="0" borderId="1" xfId="4" applyNumberFormat="1" applyFont="1" applyBorder="1" applyAlignment="1">
      <alignment horizontal="right" vertical="top" wrapText="1"/>
    </xf>
    <xf numFmtId="39" fontId="9" fillId="0" borderId="1" xfId="4" applyNumberFormat="1" applyFont="1" applyBorder="1" applyAlignment="1">
      <alignment horizontal="right" vertical="top" wrapText="1"/>
    </xf>
    <xf numFmtId="39" fontId="5" fillId="0" borderId="1" xfId="4" applyNumberFormat="1" applyFont="1" applyBorder="1" applyAlignment="1">
      <alignment vertical="top" wrapText="1"/>
    </xf>
    <xf numFmtId="39" fontId="6" fillId="0" borderId="1" xfId="4" applyNumberFormat="1" applyFont="1" applyFill="1" applyBorder="1" applyAlignment="1">
      <alignment vertical="top" wrapText="1"/>
    </xf>
    <xf numFmtId="43" fontId="7" fillId="0" borderId="1" xfId="1" applyFont="1" applyFill="1" applyBorder="1" applyAlignment="1">
      <alignment horizontal="center"/>
    </xf>
    <xf numFmtId="0" fontId="5" fillId="0" borderId="7" xfId="3" applyFont="1" applyBorder="1" applyAlignment="1">
      <alignment horizontal="left" vertical="center" wrapText="1"/>
    </xf>
    <xf numFmtId="4" fontId="10" fillId="0" borderId="1" xfId="1" applyNumberFormat="1" applyFont="1" applyBorder="1"/>
    <xf numFmtId="43" fontId="11" fillId="0" borderId="1" xfId="1" applyFont="1" applyBorder="1" applyAlignment="1">
      <alignment horizontal="left" vertical="top"/>
    </xf>
    <xf numFmtId="43" fontId="0" fillId="0" borderId="1" xfId="0" applyNumberFormat="1" applyBorder="1" applyAlignment="1">
      <alignment horizontal="center"/>
    </xf>
    <xf numFmtId="43" fontId="11" fillId="0" borderId="1" xfId="1" applyFont="1" applyBorder="1" applyAlignment="1">
      <alignment horizontal="center"/>
    </xf>
    <xf numFmtId="0" fontId="5" fillId="0" borderId="0" xfId="7" applyFont="1"/>
    <xf numFmtId="0" fontId="2" fillId="0" borderId="0" xfId="0" applyFont="1"/>
    <xf numFmtId="1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43" fontId="12" fillId="0" borderId="1" xfId="1" applyFont="1" applyBorder="1" applyAlignment="1">
      <alignment horizontal="center"/>
    </xf>
    <xf numFmtId="43" fontId="12" fillId="2" borderId="1" xfId="1" applyFont="1" applyFill="1" applyBorder="1" applyAlignment="1">
      <alignment horizontal="center"/>
    </xf>
    <xf numFmtId="1" fontId="13" fillId="0" borderId="1" xfId="0" applyNumberFormat="1" applyFont="1" applyBorder="1" applyAlignment="1">
      <alignment horizontal="center" vertical="center"/>
    </xf>
    <xf numFmtId="1" fontId="14" fillId="0" borderId="1" xfId="1" applyNumberFormat="1" applyFont="1" applyBorder="1" applyAlignment="1">
      <alignment horizontal="center"/>
    </xf>
    <xf numFmtId="0" fontId="14" fillId="0" borderId="1" xfId="1" applyNumberFormat="1" applyFont="1" applyBorder="1" applyAlignment="1">
      <alignment horizontal="center" vertical="center"/>
    </xf>
    <xf numFmtId="43" fontId="13" fillId="0" borderId="1" xfId="1" applyFont="1" applyBorder="1" applyAlignment="1">
      <alignment horizontal="center"/>
    </xf>
    <xf numFmtId="0" fontId="15" fillId="0" borderId="1" xfId="0" applyFont="1" applyBorder="1" applyAlignment="1">
      <alignment vertical="center" wrapText="1"/>
    </xf>
    <xf numFmtId="4" fontId="14" fillId="0" borderId="1" xfId="0" applyNumberFormat="1" applyFont="1" applyBorder="1" applyAlignment="1">
      <alignment horizontal="right" vertical="center"/>
    </xf>
    <xf numFmtId="43" fontId="15" fillId="0" borderId="1" xfId="1" applyFont="1" applyBorder="1" applyAlignment="1">
      <alignment horizontal="right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10" xfId="0" applyFill="1" applyBorder="1"/>
    <xf numFmtId="0" fontId="6" fillId="3" borderId="0" xfId="3" applyFont="1" applyFill="1" applyBorder="1"/>
    <xf numFmtId="0" fontId="5" fillId="3" borderId="0" xfId="3" applyFont="1" applyFill="1" applyBorder="1"/>
    <xf numFmtId="0" fontId="0" fillId="3" borderId="0" xfId="0" applyFill="1" applyBorder="1"/>
    <xf numFmtId="0" fontId="0" fillId="3" borderId="11" xfId="0" applyFill="1" applyBorder="1"/>
    <xf numFmtId="0" fontId="9" fillId="3" borderId="1" xfId="3" applyFont="1" applyFill="1" applyBorder="1" applyAlignment="1">
      <alignment horizontal="center"/>
    </xf>
    <xf numFmtId="164" fontId="6" fillId="3" borderId="1" xfId="4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164" fontId="6" fillId="3" borderId="1" xfId="4" applyFont="1" applyFill="1" applyBorder="1" applyAlignment="1">
      <alignment horizontal="center"/>
    </xf>
    <xf numFmtId="43" fontId="7" fillId="3" borderId="1" xfId="1" applyFont="1" applyFill="1" applyBorder="1" applyAlignment="1">
      <alignment horizontal="center"/>
    </xf>
    <xf numFmtId="0" fontId="6" fillId="3" borderId="2" xfId="3" applyFont="1" applyFill="1" applyBorder="1" applyAlignment="1">
      <alignment horizontal="center"/>
    </xf>
    <xf numFmtId="37" fontId="5" fillId="3" borderId="1" xfId="4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39" fontId="5" fillId="3" borderId="1" xfId="4" applyNumberFormat="1" applyFont="1" applyFill="1" applyBorder="1" applyAlignment="1">
      <alignment horizontal="center"/>
    </xf>
    <xf numFmtId="0" fontId="0" fillId="3" borderId="1" xfId="0" applyFill="1" applyBorder="1"/>
    <xf numFmtId="39" fontId="6" fillId="3" borderId="1" xfId="4" applyNumberFormat="1" applyFont="1" applyFill="1" applyBorder="1" applyAlignment="1">
      <alignment horizontal="center"/>
    </xf>
    <xf numFmtId="39" fontId="5" fillId="3" borderId="1" xfId="4" applyNumberFormat="1" applyFont="1" applyFill="1" applyBorder="1" applyAlignment="1">
      <alignment horizontal="right"/>
    </xf>
    <xf numFmtId="0" fontId="5" fillId="3" borderId="7" xfId="3" applyFont="1" applyFill="1" applyBorder="1" applyAlignment="1">
      <alignment horizontal="left" vertical="center" wrapText="1"/>
    </xf>
    <xf numFmtId="4" fontId="10" fillId="3" borderId="1" xfId="1" applyNumberFormat="1" applyFont="1" applyFill="1" applyBorder="1"/>
    <xf numFmtId="43" fontId="11" fillId="3" borderId="1" xfId="1" applyFont="1" applyFill="1" applyBorder="1" applyAlignment="1">
      <alignment horizontal="left" vertical="top"/>
    </xf>
    <xf numFmtId="43" fontId="0" fillId="3" borderId="1" xfId="0" applyNumberFormat="1" applyFill="1" applyBorder="1" applyAlignment="1">
      <alignment horizontal="center"/>
    </xf>
    <xf numFmtId="43" fontId="11" fillId="3" borderId="1" xfId="1" applyFont="1" applyFill="1" applyBorder="1" applyAlignment="1">
      <alignment horizontal="center"/>
    </xf>
    <xf numFmtId="0" fontId="2" fillId="3" borderId="0" xfId="0" applyFont="1" applyFill="1" applyBorder="1"/>
    <xf numFmtId="1" fontId="1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43" fontId="12" fillId="3" borderId="1" xfId="1" applyFont="1" applyFill="1" applyBorder="1" applyAlignment="1">
      <alignment horizontal="center"/>
    </xf>
    <xf numFmtId="1" fontId="13" fillId="3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vertical="center" wrapText="1"/>
    </xf>
    <xf numFmtId="1" fontId="14" fillId="3" borderId="1" xfId="1" applyNumberFormat="1" applyFont="1" applyFill="1" applyBorder="1" applyAlignment="1">
      <alignment horizontal="center"/>
    </xf>
    <xf numFmtId="0" fontId="14" fillId="3" borderId="1" xfId="1" applyNumberFormat="1" applyFont="1" applyFill="1" applyBorder="1" applyAlignment="1">
      <alignment horizontal="center" vertical="center"/>
    </xf>
    <xf numFmtId="4" fontId="14" fillId="3" borderId="1" xfId="0" applyNumberFormat="1" applyFont="1" applyFill="1" applyBorder="1" applyAlignment="1">
      <alignment horizontal="right" vertical="center"/>
    </xf>
    <xf numFmtId="43" fontId="15" fillId="3" borderId="1" xfId="1" applyFont="1" applyFill="1" applyBorder="1" applyAlignment="1">
      <alignment horizontal="right" vertical="center"/>
    </xf>
    <xf numFmtId="43" fontId="13" fillId="3" borderId="1" xfId="1" applyFont="1" applyFill="1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2" fillId="2" borderId="1" xfId="0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2" fontId="9" fillId="2" borderId="1" xfId="3" applyNumberFormat="1" applyFont="1" applyFill="1" applyBorder="1" applyAlignment="1">
      <alignment horizontal="center"/>
    </xf>
    <xf numFmtId="0" fontId="2" fillId="2" borderId="0" xfId="0" applyFont="1" applyFill="1"/>
    <xf numFmtId="1" fontId="2" fillId="2" borderId="0" xfId="0" applyNumberFormat="1" applyFont="1" applyFill="1"/>
    <xf numFmtId="0" fontId="5" fillId="0" borderId="8" xfId="3" applyFont="1" applyBorder="1" applyAlignment="1">
      <alignment vertical="top" wrapText="1"/>
    </xf>
    <xf numFmtId="0" fontId="5" fillId="0" borderId="0" xfId="3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9" fillId="0" borderId="19" xfId="3" applyFont="1" applyBorder="1" applyAlignment="1">
      <alignment horizontal="center" vertical="top" wrapText="1"/>
    </xf>
    <xf numFmtId="43" fontId="12" fillId="3" borderId="20" xfId="1" applyFont="1" applyFill="1" applyBorder="1" applyAlignment="1">
      <alignment horizontal="center"/>
    </xf>
    <xf numFmtId="0" fontId="5" fillId="0" borderId="21" xfId="3" applyFont="1" applyBorder="1" applyAlignment="1">
      <alignment horizontal="center" vertical="top" wrapText="1"/>
    </xf>
    <xf numFmtId="0" fontId="5" fillId="3" borderId="22" xfId="3" applyFont="1" applyFill="1" applyBorder="1" applyAlignment="1">
      <alignment horizontal="center" vertical="top" wrapText="1"/>
    </xf>
    <xf numFmtId="37" fontId="5" fillId="0" borderId="22" xfId="4" applyNumberFormat="1" applyFont="1" applyBorder="1" applyAlignment="1">
      <alignment horizontal="center" vertical="top" wrapText="1"/>
    </xf>
    <xf numFmtId="0" fontId="0" fillId="0" borderId="22" xfId="0" applyBorder="1" applyAlignment="1">
      <alignment vertical="top" wrapText="1"/>
    </xf>
    <xf numFmtId="39" fontId="5" fillId="0" borderId="22" xfId="4" applyNumberFormat="1" applyFont="1" applyBorder="1" applyAlignment="1">
      <alignment horizontal="right" vertical="top" wrapText="1"/>
    </xf>
    <xf numFmtId="39" fontId="5" fillId="0" borderId="22" xfId="4" applyNumberFormat="1" applyFont="1" applyBorder="1" applyAlignment="1">
      <alignment horizontal="center" vertical="top" wrapText="1"/>
    </xf>
    <xf numFmtId="2" fontId="6" fillId="2" borderId="14" xfId="3" applyNumberFormat="1" applyFont="1" applyFill="1" applyBorder="1" applyAlignment="1">
      <alignment horizontal="right" vertical="top" wrapText="1"/>
    </xf>
    <xf numFmtId="0" fontId="5" fillId="0" borderId="19" xfId="3" applyFont="1" applyBorder="1" applyAlignment="1">
      <alignment horizontal="center" vertical="top" wrapText="1"/>
    </xf>
    <xf numFmtId="0" fontId="5" fillId="0" borderId="20" xfId="3" applyFont="1" applyBorder="1" applyAlignment="1">
      <alignment horizontal="left" vertical="top" wrapText="1"/>
    </xf>
    <xf numFmtId="0" fontId="6" fillId="0" borderId="21" xfId="3" applyFont="1" applyBorder="1" applyAlignment="1">
      <alignment horizontal="center" vertical="top" wrapText="1"/>
    </xf>
    <xf numFmtId="0" fontId="6" fillId="0" borderId="22" xfId="3" applyFont="1" applyBorder="1" applyAlignment="1">
      <alignment horizontal="center" vertical="top" wrapText="1"/>
    </xf>
    <xf numFmtId="39" fontId="9" fillId="0" borderId="22" xfId="4" applyNumberFormat="1" applyFont="1" applyBorder="1" applyAlignment="1">
      <alignment horizontal="right" vertical="top" wrapText="1"/>
    </xf>
    <xf numFmtId="39" fontId="6" fillId="0" borderId="22" xfId="4" applyNumberFormat="1" applyFont="1" applyFill="1" applyBorder="1" applyAlignment="1">
      <alignment vertical="top" wrapText="1"/>
    </xf>
    <xf numFmtId="2" fontId="2" fillId="2" borderId="23" xfId="0" applyNumberFormat="1" applyFont="1" applyFill="1" applyBorder="1" applyAlignment="1">
      <alignment vertical="top" wrapText="1"/>
    </xf>
    <xf numFmtId="164" fontId="2" fillId="0" borderId="0" xfId="0" applyNumberFormat="1" applyFont="1" applyFill="1"/>
    <xf numFmtId="0" fontId="9" fillId="0" borderId="1" xfId="3" applyFont="1" applyBorder="1" applyAlignment="1">
      <alignment horizontal="center" vertical="top" wrapText="1"/>
    </xf>
    <xf numFmtId="0" fontId="5" fillId="0" borderId="1" xfId="3" applyFont="1" applyBorder="1" applyAlignment="1">
      <alignment horizontal="left" vertical="top" wrapText="1"/>
    </xf>
    <xf numFmtId="0" fontId="5" fillId="0" borderId="5" xfId="3" applyFont="1" applyBorder="1" applyAlignment="1">
      <alignment horizontal="left" vertical="top" wrapText="1"/>
    </xf>
    <xf numFmtId="0" fontId="5" fillId="0" borderId="6" xfId="3" applyFont="1" applyBorder="1" applyAlignment="1">
      <alignment horizontal="left" vertical="top" wrapText="1"/>
    </xf>
    <xf numFmtId="0" fontId="6" fillId="0" borderId="1" xfId="3" applyFont="1" applyBorder="1" applyAlignment="1">
      <alignment horizontal="left" vertical="top" wrapText="1"/>
    </xf>
    <xf numFmtId="0" fontId="6" fillId="0" borderId="5" xfId="3" applyFont="1" applyBorder="1" applyAlignment="1">
      <alignment horizontal="left" vertical="top" wrapText="1"/>
    </xf>
    <xf numFmtId="0" fontId="6" fillId="0" borderId="6" xfId="3" applyFont="1" applyBorder="1" applyAlignment="1">
      <alignment horizontal="left" vertical="top" wrapText="1"/>
    </xf>
    <xf numFmtId="0" fontId="5" fillId="0" borderId="3" xfId="3" applyFont="1" applyBorder="1" applyAlignment="1">
      <alignment horizontal="left" vertical="top" wrapText="1"/>
    </xf>
    <xf numFmtId="0" fontId="5" fillId="0" borderId="4" xfId="3" applyFont="1" applyBorder="1" applyAlignment="1">
      <alignment horizontal="left" vertical="top" wrapText="1"/>
    </xf>
    <xf numFmtId="0" fontId="5" fillId="0" borderId="6" xfId="3" applyFont="1" applyBorder="1" applyAlignment="1">
      <alignment vertical="center" wrapText="1"/>
    </xf>
    <xf numFmtId="0" fontId="5" fillId="0" borderId="1" xfId="3" applyFont="1" applyBorder="1" applyAlignment="1">
      <alignment horizontal="left"/>
    </xf>
    <xf numFmtId="0" fontId="0" fillId="0" borderId="0" xfId="0" applyAlignment="1">
      <alignment horizontal="center" wrapText="1"/>
    </xf>
    <xf numFmtId="0" fontId="9" fillId="0" borderId="1" xfId="3" applyFont="1" applyBorder="1" applyAlignment="1">
      <alignment horizontal="center"/>
    </xf>
    <xf numFmtId="0" fontId="5" fillId="0" borderId="3" xfId="3" applyFont="1" applyBorder="1" applyAlignment="1">
      <alignment horizontal="left" vertical="center" wrapText="1"/>
    </xf>
    <xf numFmtId="0" fontId="5" fillId="0" borderId="4" xfId="3" applyFont="1" applyBorder="1" applyAlignment="1">
      <alignment horizontal="left" vertical="center" wrapText="1"/>
    </xf>
    <xf numFmtId="0" fontId="6" fillId="0" borderId="5" xfId="3" applyFont="1" applyBorder="1" applyAlignment="1">
      <alignment horizontal="left"/>
    </xf>
    <xf numFmtId="0" fontId="6" fillId="0" borderId="6" xfId="3" applyFont="1" applyBorder="1" applyAlignment="1">
      <alignment horizontal="left"/>
    </xf>
    <xf numFmtId="0" fontId="5" fillId="3" borderId="6" xfId="3" applyFont="1" applyFill="1" applyBorder="1" applyAlignment="1">
      <alignment vertical="center" wrapText="1"/>
    </xf>
    <xf numFmtId="0" fontId="5" fillId="3" borderId="1" xfId="3" applyFont="1" applyFill="1" applyBorder="1" applyAlignment="1">
      <alignment horizontal="left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3" borderId="3" xfId="3" applyFont="1" applyFill="1" applyBorder="1" applyAlignment="1">
      <alignment horizontal="left" vertical="center" wrapText="1"/>
    </xf>
    <xf numFmtId="0" fontId="5" fillId="3" borderId="4" xfId="3" applyFont="1" applyFill="1" applyBorder="1" applyAlignment="1">
      <alignment horizontal="left" vertical="center" wrapText="1"/>
    </xf>
    <xf numFmtId="0" fontId="6" fillId="3" borderId="5" xfId="3" applyFont="1" applyFill="1" applyBorder="1" applyAlignment="1">
      <alignment horizontal="left"/>
    </xf>
    <xf numFmtId="0" fontId="6" fillId="3" borderId="6" xfId="3" applyFont="1" applyFill="1" applyBorder="1" applyAlignment="1">
      <alignment horizontal="left"/>
    </xf>
    <xf numFmtId="0" fontId="9" fillId="3" borderId="1" xfId="3" applyFont="1" applyFill="1" applyBorder="1" applyAlignment="1">
      <alignment horizontal="center"/>
    </xf>
    <xf numFmtId="0" fontId="6" fillId="0" borderId="22" xfId="3" applyFont="1" applyBorder="1" applyAlignment="1">
      <alignment horizontal="left" vertical="top" wrapText="1"/>
    </xf>
    <xf numFmtId="0" fontId="6" fillId="0" borderId="17" xfId="3" applyFont="1" applyBorder="1" applyAlignment="1">
      <alignment horizontal="center" wrapText="1"/>
    </xf>
    <xf numFmtId="0" fontId="6" fillId="0" borderId="18" xfId="3" applyFont="1" applyBorder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5" fillId="0" borderId="22" xfId="3" applyFont="1" applyBorder="1" applyAlignment="1">
      <alignment horizontal="left" vertical="top" wrapText="1"/>
    </xf>
    <xf numFmtId="1" fontId="0" fillId="0" borderId="11" xfId="0" applyNumberFormat="1" applyBorder="1"/>
    <xf numFmtId="0" fontId="0" fillId="0" borderId="11" xfId="0" applyBorder="1" applyAlignment="1">
      <alignment horizontal="center"/>
    </xf>
    <xf numFmtId="164" fontId="0" fillId="0" borderId="11" xfId="0" applyNumberFormat="1" applyBorder="1"/>
    <xf numFmtId="164" fontId="2" fillId="6" borderId="11" xfId="0" applyNumberFormat="1" applyFont="1" applyFill="1" applyBorder="1"/>
    <xf numFmtId="164" fontId="2" fillId="5" borderId="11" xfId="0" applyNumberFormat="1" applyFont="1" applyFill="1" applyBorder="1"/>
    <xf numFmtId="164" fontId="2" fillId="0" borderId="11" xfId="0" applyNumberFormat="1" applyFont="1" applyFill="1" applyBorder="1"/>
    <xf numFmtId="164" fontId="16" fillId="4" borderId="14" xfId="0" applyNumberFormat="1" applyFont="1" applyFill="1" applyBorder="1"/>
    <xf numFmtId="0" fontId="0" fillId="0" borderId="0" xfId="0" applyBorder="1"/>
    <xf numFmtId="164" fontId="2" fillId="6" borderId="10" xfId="0" applyNumberFormat="1" applyFont="1" applyFill="1" applyBorder="1"/>
    <xf numFmtId="164" fontId="2" fillId="5" borderId="12" xfId="0" applyNumberFormat="1" applyFont="1" applyFill="1" applyBorder="1"/>
    <xf numFmtId="0" fontId="0" fillId="0" borderId="0" xfId="0" applyFill="1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4" fontId="16" fillId="4" borderId="24" xfId="0" applyNumberFormat="1" applyFont="1" applyFill="1" applyBorder="1"/>
    <xf numFmtId="0" fontId="2" fillId="0" borderId="15" xfId="0" applyFont="1" applyBorder="1"/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</cellXfs>
  <cellStyles count="8">
    <cellStyle name="Comma" xfId="1" builtinId="3"/>
    <cellStyle name="Comma 10" xfId="6" xr:uid="{D764DFFC-9725-4143-8B8F-F875AB08A196}"/>
    <cellStyle name="Comma 5" xfId="4" xr:uid="{A8AB3945-FBEF-4A57-B0F8-A540E8C37811}"/>
    <cellStyle name="Normal" xfId="0" builtinId="0"/>
    <cellStyle name="Normal 2 2" xfId="3" xr:uid="{0186F06C-ED19-43F8-A3F5-9AF6544C4DAA}"/>
    <cellStyle name="Normal 3 2" xfId="5" xr:uid="{71CFE076-5642-4C09-8B80-DD58717CA8B3}"/>
    <cellStyle name="Normal 5" xfId="2" xr:uid="{33E9931C-A099-4671-B3B6-8BF03190CA10}"/>
    <cellStyle name="Normal 6" xfId="7" xr:uid="{1BC2289B-0E53-4231-919A-7AABDD248A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ECF5-C24B-4167-8F37-C1B37F579641}">
  <dimension ref="C5:K30"/>
  <sheetViews>
    <sheetView topLeftCell="A22" workbookViewId="0">
      <selection activeCell="F9" sqref="F9"/>
    </sheetView>
  </sheetViews>
  <sheetFormatPr defaultRowHeight="14.5" x14ac:dyDescent="0.35"/>
  <cols>
    <col min="3" max="3" width="13.90625" customWidth="1"/>
    <col min="4" max="4" width="22.26953125" customWidth="1"/>
    <col min="8" max="8" width="11.90625" bestFit="1" customWidth="1"/>
    <col min="10" max="10" width="10.81640625" bestFit="1" customWidth="1"/>
  </cols>
  <sheetData>
    <row r="5" spans="3:11" x14ac:dyDescent="0.35">
      <c r="C5" s="27" t="s">
        <v>0</v>
      </c>
      <c r="D5" s="28"/>
      <c r="E5" s="27"/>
      <c r="F5" s="27"/>
      <c r="G5" s="27"/>
      <c r="H5" s="27"/>
      <c r="I5" s="27"/>
      <c r="J5" s="25"/>
      <c r="K5" s="28"/>
    </row>
    <row r="6" spans="3:11" ht="29" x14ac:dyDescent="0.35">
      <c r="C6" s="29" t="s">
        <v>1</v>
      </c>
      <c r="D6" s="30" t="s">
        <v>2</v>
      </c>
      <c r="E6" s="31" t="s">
        <v>3</v>
      </c>
      <c r="F6" s="21" t="s">
        <v>4</v>
      </c>
      <c r="G6" s="31" t="s">
        <v>5</v>
      </c>
      <c r="H6" s="32" t="s">
        <v>6</v>
      </c>
      <c r="I6" s="33" t="s">
        <v>7</v>
      </c>
      <c r="J6" s="25"/>
      <c r="K6" s="28"/>
    </row>
    <row r="7" spans="3:11" x14ac:dyDescent="0.35">
      <c r="C7" s="34">
        <v>4</v>
      </c>
      <c r="D7" s="22" t="s">
        <v>8</v>
      </c>
      <c r="E7" s="35">
        <v>10</v>
      </c>
      <c r="F7" s="36">
        <v>2</v>
      </c>
      <c r="G7" s="39">
        <v>7857.14</v>
      </c>
      <c r="H7" s="37">
        <f>E7*F7*G7</f>
        <v>157142.80000000002</v>
      </c>
      <c r="I7" s="38"/>
      <c r="J7" s="25"/>
      <c r="K7" s="28"/>
    </row>
    <row r="8" spans="3:11" x14ac:dyDescent="0.35">
      <c r="C8" s="25"/>
      <c r="D8" s="25"/>
      <c r="E8" s="25"/>
      <c r="F8" s="25"/>
      <c r="G8" s="25"/>
      <c r="H8" s="25"/>
      <c r="I8" s="25"/>
      <c r="J8" s="25"/>
      <c r="K8" s="28"/>
    </row>
    <row r="9" spans="3:11" x14ac:dyDescent="0.35">
      <c r="C9" s="25"/>
      <c r="D9" s="25"/>
      <c r="E9" s="25"/>
      <c r="F9" s="25"/>
      <c r="G9" s="25"/>
      <c r="H9" s="25"/>
      <c r="I9" s="25"/>
      <c r="J9" s="25"/>
      <c r="K9" s="28"/>
    </row>
    <row r="10" spans="3:11" ht="26.5" thickBot="1" x14ac:dyDescent="0.4">
      <c r="C10" s="40" t="s">
        <v>10</v>
      </c>
      <c r="D10" s="25"/>
      <c r="E10" s="25"/>
      <c r="F10" s="25"/>
      <c r="G10" s="25"/>
      <c r="H10" s="25"/>
      <c r="I10" s="25"/>
      <c r="J10" s="25"/>
      <c r="K10" s="28"/>
    </row>
    <row r="11" spans="3:11" ht="26.5" thickBot="1" x14ac:dyDescent="0.4">
      <c r="C11" s="41" t="s">
        <v>1</v>
      </c>
      <c r="D11" s="139" t="s">
        <v>11</v>
      </c>
      <c r="E11" s="139"/>
      <c r="F11" s="42" t="s">
        <v>12</v>
      </c>
      <c r="G11" s="23" t="s">
        <v>0</v>
      </c>
      <c r="H11" s="21" t="s">
        <v>3</v>
      </c>
      <c r="I11" s="23" t="s">
        <v>13</v>
      </c>
      <c r="J11" s="32" t="s">
        <v>6</v>
      </c>
      <c r="K11" s="43" t="s">
        <v>14</v>
      </c>
    </row>
    <row r="12" spans="3:11" x14ac:dyDescent="0.35">
      <c r="C12" s="34">
        <v>1</v>
      </c>
      <c r="D12" s="140" t="s">
        <v>15</v>
      </c>
      <c r="E12" s="140"/>
      <c r="F12" s="26" t="s">
        <v>16</v>
      </c>
      <c r="G12" s="44">
        <v>7</v>
      </c>
      <c r="H12" s="36">
        <v>10</v>
      </c>
      <c r="I12" s="45">
        <v>10000</v>
      </c>
      <c r="J12" s="45">
        <f>G12*H12*I12</f>
        <v>700000</v>
      </c>
      <c r="K12" s="146" t="s">
        <v>17</v>
      </c>
    </row>
    <row r="13" spans="3:11" x14ac:dyDescent="0.35">
      <c r="C13" s="34">
        <v>2</v>
      </c>
      <c r="D13" s="140" t="s">
        <v>18</v>
      </c>
      <c r="E13" s="140"/>
      <c r="F13" s="26" t="s">
        <v>19</v>
      </c>
      <c r="G13" s="44">
        <v>7</v>
      </c>
      <c r="H13" s="36">
        <v>10</v>
      </c>
      <c r="I13" s="45">
        <v>2000</v>
      </c>
      <c r="J13" s="45">
        <f t="shared" ref="J13" si="0">G13*H13*I13</f>
        <v>140000</v>
      </c>
      <c r="K13" s="146"/>
    </row>
    <row r="14" spans="3:11" x14ac:dyDescent="0.35">
      <c r="C14" s="34">
        <v>3</v>
      </c>
      <c r="D14" s="140" t="s">
        <v>20</v>
      </c>
      <c r="E14" s="140"/>
      <c r="F14" s="26" t="s">
        <v>19</v>
      </c>
      <c r="G14" s="44">
        <v>7</v>
      </c>
      <c r="H14" s="36">
        <v>10</v>
      </c>
      <c r="I14" s="45">
        <v>3000</v>
      </c>
      <c r="J14" s="45">
        <f>G14*H14*I14</f>
        <v>210000</v>
      </c>
      <c r="K14" s="146"/>
    </row>
    <row r="15" spans="3:11" x14ac:dyDescent="0.35">
      <c r="C15" s="34">
        <v>4</v>
      </c>
      <c r="D15" s="140" t="s">
        <v>21</v>
      </c>
      <c r="E15" s="140"/>
      <c r="F15" s="26" t="s">
        <v>19</v>
      </c>
      <c r="G15" s="44">
        <v>7</v>
      </c>
      <c r="H15" s="36">
        <v>10</v>
      </c>
      <c r="I15" s="45">
        <v>3500</v>
      </c>
      <c r="J15" s="45">
        <f>G15*H15*I15</f>
        <v>245000</v>
      </c>
      <c r="K15" s="146"/>
    </row>
    <row r="16" spans="3:11" x14ac:dyDescent="0.35">
      <c r="C16" s="34">
        <v>5</v>
      </c>
      <c r="D16" s="140" t="s">
        <v>22</v>
      </c>
      <c r="E16" s="140"/>
      <c r="F16" s="26" t="s">
        <v>16</v>
      </c>
      <c r="G16" s="44">
        <v>7</v>
      </c>
      <c r="H16" s="36">
        <v>10</v>
      </c>
      <c r="I16" s="45">
        <v>1600</v>
      </c>
      <c r="J16" s="45">
        <f>G16*H16*I16</f>
        <v>112000</v>
      </c>
      <c r="K16" s="146"/>
    </row>
    <row r="17" spans="3:11" x14ac:dyDescent="0.35">
      <c r="C17" s="34">
        <v>6</v>
      </c>
      <c r="D17" s="140" t="s">
        <v>23</v>
      </c>
      <c r="E17" s="140"/>
      <c r="F17" s="26" t="s">
        <v>16</v>
      </c>
      <c r="G17" s="44">
        <v>7</v>
      </c>
      <c r="H17" s="36">
        <v>10</v>
      </c>
      <c r="I17" s="45">
        <v>1000</v>
      </c>
      <c r="J17" s="45">
        <f>G17*H17*I17</f>
        <v>70000</v>
      </c>
      <c r="K17" s="147"/>
    </row>
    <row r="18" spans="3:11" x14ac:dyDescent="0.35">
      <c r="C18" s="29"/>
      <c r="D18" s="144" t="s">
        <v>9</v>
      </c>
      <c r="E18" s="145"/>
      <c r="F18" s="29"/>
      <c r="G18" s="29"/>
      <c r="H18" s="46"/>
      <c r="I18" s="46"/>
      <c r="J18" s="47">
        <f>J12+J13+J14+J15+J16+J17</f>
        <v>1477000</v>
      </c>
      <c r="K18" s="28"/>
    </row>
    <row r="19" spans="3:11" x14ac:dyDescent="0.35">
      <c r="C19" s="25"/>
      <c r="D19" s="25"/>
      <c r="E19" s="25"/>
      <c r="F19" s="25"/>
      <c r="G19" s="25"/>
      <c r="H19" s="25"/>
      <c r="I19" s="25"/>
      <c r="J19" s="25"/>
      <c r="K19" s="28"/>
    </row>
    <row r="20" spans="3:11" x14ac:dyDescent="0.35">
      <c r="C20" s="25"/>
      <c r="D20" s="25"/>
      <c r="E20" s="25"/>
      <c r="F20" s="25"/>
      <c r="G20" s="25"/>
      <c r="H20" s="25"/>
      <c r="I20" s="25"/>
      <c r="J20" s="25"/>
      <c r="K20" s="28"/>
    </row>
    <row r="21" spans="3:11" ht="26" x14ac:dyDescent="0.35">
      <c r="C21" s="40" t="s">
        <v>24</v>
      </c>
      <c r="D21" s="40"/>
      <c r="E21" s="25"/>
      <c r="F21" s="25"/>
      <c r="G21" s="25"/>
      <c r="H21" s="25"/>
      <c r="I21" s="25"/>
      <c r="J21" s="25"/>
      <c r="K21" s="28"/>
    </row>
    <row r="22" spans="3:11" ht="26" x14ac:dyDescent="0.35">
      <c r="C22" s="41" t="s">
        <v>1</v>
      </c>
      <c r="D22" s="139" t="s">
        <v>11</v>
      </c>
      <c r="E22" s="139"/>
      <c r="F22" s="42" t="s">
        <v>25</v>
      </c>
      <c r="G22" s="23" t="s">
        <v>26</v>
      </c>
      <c r="H22" s="21" t="s">
        <v>3</v>
      </c>
      <c r="I22" s="23" t="s">
        <v>27</v>
      </c>
      <c r="J22" s="32" t="s">
        <v>6</v>
      </c>
      <c r="K22" s="48"/>
    </row>
    <row r="23" spans="3:11" x14ac:dyDescent="0.35">
      <c r="C23" s="34">
        <v>1</v>
      </c>
      <c r="D23" s="140" t="s">
        <v>28</v>
      </c>
      <c r="E23" s="140"/>
      <c r="F23" s="26" t="s">
        <v>29</v>
      </c>
      <c r="G23" s="44">
        <v>2</v>
      </c>
      <c r="H23" s="46">
        <v>10</v>
      </c>
      <c r="I23" s="49">
        <v>9069.23</v>
      </c>
      <c r="J23" s="45">
        <f>G23*H23*I23</f>
        <v>181384.59999999998</v>
      </c>
      <c r="K23" s="24"/>
    </row>
    <row r="24" spans="3:11" x14ac:dyDescent="0.35">
      <c r="C24" s="25"/>
      <c r="D24" s="25"/>
      <c r="E24" s="25"/>
      <c r="F24" s="25"/>
      <c r="G24" s="25"/>
      <c r="H24" s="25"/>
      <c r="I24" s="25"/>
      <c r="J24" s="25"/>
      <c r="K24" s="28"/>
    </row>
    <row r="25" spans="3:11" x14ac:dyDescent="0.35">
      <c r="C25" s="25"/>
      <c r="D25" s="25"/>
      <c r="E25" s="25"/>
      <c r="F25" s="25"/>
      <c r="G25" s="25"/>
      <c r="H25" s="25"/>
      <c r="I25" s="25"/>
      <c r="J25" s="25"/>
      <c r="K25" s="28"/>
    </row>
    <row r="26" spans="3:11" ht="39" x14ac:dyDescent="0.35">
      <c r="C26" s="40" t="s">
        <v>30</v>
      </c>
      <c r="D26" s="25"/>
      <c r="E26" s="25"/>
      <c r="F26" s="25"/>
      <c r="G26" s="25"/>
      <c r="H26" s="25"/>
      <c r="I26" s="25"/>
      <c r="J26" s="25"/>
      <c r="K26" s="28"/>
    </row>
    <row r="27" spans="3:11" x14ac:dyDescent="0.35">
      <c r="C27" s="41" t="s">
        <v>1</v>
      </c>
      <c r="D27" s="139" t="s">
        <v>11</v>
      </c>
      <c r="E27" s="139"/>
      <c r="F27" s="42" t="s">
        <v>25</v>
      </c>
      <c r="G27" s="23" t="s">
        <v>26</v>
      </c>
      <c r="H27" s="21" t="s">
        <v>3</v>
      </c>
      <c r="I27" s="23" t="s">
        <v>31</v>
      </c>
      <c r="J27" s="32" t="s">
        <v>32</v>
      </c>
      <c r="K27" s="48"/>
    </row>
    <row r="28" spans="3:11" x14ac:dyDescent="0.35">
      <c r="C28" s="34">
        <v>1</v>
      </c>
      <c r="D28" s="140" t="s">
        <v>33</v>
      </c>
      <c r="E28" s="140"/>
      <c r="F28" s="26" t="s">
        <v>34</v>
      </c>
      <c r="G28" s="44">
        <v>4</v>
      </c>
      <c r="H28" s="46">
        <v>10</v>
      </c>
      <c r="I28" s="49">
        <v>3000</v>
      </c>
      <c r="J28" s="51">
        <f>G28*H28*I28</f>
        <v>120000</v>
      </c>
      <c r="K28" s="24"/>
    </row>
    <row r="29" spans="3:11" x14ac:dyDescent="0.35">
      <c r="C29" s="34">
        <v>2</v>
      </c>
      <c r="D29" s="141" t="s">
        <v>28</v>
      </c>
      <c r="E29" s="142"/>
      <c r="F29" s="26" t="s">
        <v>34</v>
      </c>
      <c r="G29" s="44">
        <v>1</v>
      </c>
      <c r="H29" s="46">
        <v>10</v>
      </c>
      <c r="I29" s="49">
        <v>15061</v>
      </c>
      <c r="J29" s="51">
        <f>G29*H29*I29</f>
        <v>150610</v>
      </c>
      <c r="K29" s="24"/>
    </row>
    <row r="30" spans="3:11" x14ac:dyDescent="0.35">
      <c r="C30" s="29"/>
      <c r="D30" s="143" t="s">
        <v>9</v>
      </c>
      <c r="E30" s="143"/>
      <c r="F30" s="29"/>
      <c r="G30" s="29"/>
      <c r="H30" s="46"/>
      <c r="I30" s="50"/>
      <c r="J30" s="52">
        <f>J28+J29</f>
        <v>270610</v>
      </c>
      <c r="K30" s="28"/>
    </row>
  </sheetData>
  <mergeCells count="15">
    <mergeCell ref="D11:E11"/>
    <mergeCell ref="D12:E12"/>
    <mergeCell ref="K12:K17"/>
    <mergeCell ref="D13:E13"/>
    <mergeCell ref="D14:E14"/>
    <mergeCell ref="D15:E15"/>
    <mergeCell ref="D16:E16"/>
    <mergeCell ref="D17:E17"/>
    <mergeCell ref="D27:E27"/>
    <mergeCell ref="D28:E28"/>
    <mergeCell ref="D29:E29"/>
    <mergeCell ref="D30:E30"/>
    <mergeCell ref="D18:E18"/>
    <mergeCell ref="D22:E22"/>
    <mergeCell ref="D23:E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CC9F7-5BAC-4F75-97BF-B76934EB9B77}">
  <dimension ref="C4:N50"/>
  <sheetViews>
    <sheetView workbookViewId="0">
      <selection activeCell="L19" sqref="L19"/>
    </sheetView>
  </sheetViews>
  <sheetFormatPr defaultRowHeight="14.5" x14ac:dyDescent="0.35"/>
  <cols>
    <col min="4" max="4" width="11.81640625" customWidth="1"/>
    <col min="8" max="8" width="12.26953125" customWidth="1"/>
    <col min="9" max="9" width="11" bestFit="1" customWidth="1"/>
    <col min="10" max="11" width="11.90625" bestFit="1" customWidth="1"/>
    <col min="12" max="12" width="11.1796875" customWidth="1"/>
    <col min="13" max="13" width="10.1796875" bestFit="1" customWidth="1"/>
  </cols>
  <sheetData>
    <row r="4" spans="3:14" ht="15" thickBot="1" x14ac:dyDescent="0.4">
      <c r="C4" s="7" t="s">
        <v>10</v>
      </c>
      <c r="D4" s="1"/>
      <c r="E4" s="1"/>
      <c r="F4" s="1"/>
      <c r="G4" s="1"/>
      <c r="H4" s="1"/>
      <c r="I4" s="1"/>
      <c r="J4" s="1"/>
    </row>
    <row r="5" spans="3:14" ht="53" thickBot="1" x14ac:dyDescent="0.4">
      <c r="C5" s="8" t="s">
        <v>1</v>
      </c>
      <c r="D5" s="151" t="s">
        <v>11</v>
      </c>
      <c r="E5" s="151"/>
      <c r="F5" s="9" t="s">
        <v>12</v>
      </c>
      <c r="G5" s="10" t="s">
        <v>35</v>
      </c>
      <c r="H5" s="11" t="s">
        <v>3</v>
      </c>
      <c r="I5" s="12" t="s">
        <v>13</v>
      </c>
      <c r="J5" s="3" t="s">
        <v>6</v>
      </c>
      <c r="K5" s="4" t="s">
        <v>7</v>
      </c>
      <c r="L5" s="13" t="s">
        <v>14</v>
      </c>
    </row>
    <row r="6" spans="3:14" x14ac:dyDescent="0.35">
      <c r="C6" s="5">
        <v>1</v>
      </c>
      <c r="D6" s="149" t="s">
        <v>15</v>
      </c>
      <c r="E6" s="149"/>
      <c r="F6" s="14" t="s">
        <v>16</v>
      </c>
      <c r="G6" s="15">
        <v>3</v>
      </c>
      <c r="H6" s="6">
        <v>20</v>
      </c>
      <c r="I6" s="16">
        <v>10000</v>
      </c>
      <c r="J6" s="16">
        <f>G6*H6*I6</f>
        <v>600000</v>
      </c>
      <c r="K6" s="6"/>
      <c r="L6" s="152" t="s">
        <v>36</v>
      </c>
    </row>
    <row r="7" spans="3:14" x14ac:dyDescent="0.35">
      <c r="C7" s="5">
        <v>2</v>
      </c>
      <c r="D7" s="149" t="s">
        <v>18</v>
      </c>
      <c r="E7" s="149"/>
      <c r="F7" s="14" t="s">
        <v>19</v>
      </c>
      <c r="G7" s="15">
        <v>3</v>
      </c>
      <c r="H7" s="6">
        <v>20</v>
      </c>
      <c r="I7" s="16">
        <v>2000</v>
      </c>
      <c r="J7" s="16">
        <f t="shared" ref="J7:J11" si="0">G7*H7*I7</f>
        <v>120000</v>
      </c>
      <c r="K7" s="6"/>
      <c r="L7" s="152"/>
    </row>
    <row r="8" spans="3:14" x14ac:dyDescent="0.35">
      <c r="C8" s="5">
        <v>3</v>
      </c>
      <c r="D8" s="149" t="s">
        <v>20</v>
      </c>
      <c r="E8" s="149"/>
      <c r="F8" s="14" t="s">
        <v>19</v>
      </c>
      <c r="G8" s="15">
        <v>3</v>
      </c>
      <c r="H8" s="6">
        <v>20</v>
      </c>
      <c r="I8" s="16">
        <v>3000</v>
      </c>
      <c r="J8" s="16">
        <f t="shared" si="0"/>
        <v>180000</v>
      </c>
      <c r="K8" s="6"/>
      <c r="L8" s="152"/>
    </row>
    <row r="9" spans="3:14" x14ac:dyDescent="0.35">
      <c r="C9" s="5">
        <v>4</v>
      </c>
      <c r="D9" s="149" t="s">
        <v>21</v>
      </c>
      <c r="E9" s="149"/>
      <c r="F9" s="14" t="s">
        <v>19</v>
      </c>
      <c r="G9" s="15">
        <v>3</v>
      </c>
      <c r="H9" s="6">
        <v>20</v>
      </c>
      <c r="I9" s="16">
        <v>3500</v>
      </c>
      <c r="J9" s="16">
        <f t="shared" si="0"/>
        <v>210000</v>
      </c>
      <c r="K9" s="6"/>
      <c r="L9" s="152"/>
    </row>
    <row r="10" spans="3:14" x14ac:dyDescent="0.35">
      <c r="C10" s="5">
        <v>5</v>
      </c>
      <c r="D10" s="149" t="s">
        <v>22</v>
      </c>
      <c r="E10" s="149"/>
      <c r="F10" s="14" t="s">
        <v>16</v>
      </c>
      <c r="G10" s="15">
        <v>3</v>
      </c>
      <c r="H10" s="6">
        <v>20</v>
      </c>
      <c r="I10" s="16">
        <v>1600</v>
      </c>
      <c r="J10" s="16">
        <f t="shared" si="0"/>
        <v>96000</v>
      </c>
      <c r="K10" s="6"/>
      <c r="L10" s="152"/>
    </row>
    <row r="11" spans="3:14" x14ac:dyDescent="0.35">
      <c r="C11" s="5">
        <v>6</v>
      </c>
      <c r="D11" s="149" t="s">
        <v>23</v>
      </c>
      <c r="E11" s="149"/>
      <c r="F11" s="14" t="s">
        <v>16</v>
      </c>
      <c r="G11" s="15">
        <v>3</v>
      </c>
      <c r="H11" s="6">
        <v>20</v>
      </c>
      <c r="I11" s="16">
        <v>1000</v>
      </c>
      <c r="J11" s="16">
        <f t="shared" si="0"/>
        <v>60000</v>
      </c>
      <c r="K11" s="6"/>
      <c r="L11" s="153"/>
    </row>
    <row r="12" spans="3:14" x14ac:dyDescent="0.35">
      <c r="C12" s="2"/>
      <c r="D12" s="154" t="s">
        <v>9</v>
      </c>
      <c r="E12" s="155"/>
      <c r="F12" s="2"/>
      <c r="G12" s="2"/>
      <c r="H12" s="17"/>
      <c r="I12" s="17"/>
      <c r="J12" s="18">
        <f>J6+J7+J8+J9+J10+J11</f>
        <v>1266000</v>
      </c>
      <c r="K12" s="19">
        <f>J12/350</f>
        <v>3617.1428571428573</v>
      </c>
    </row>
    <row r="13" spans="3:14" x14ac:dyDescent="0.35">
      <c r="C13" s="1"/>
      <c r="D13" s="1"/>
      <c r="E13" s="1"/>
      <c r="F13" s="1"/>
      <c r="G13" s="1"/>
      <c r="H13" s="1"/>
      <c r="I13" s="1"/>
      <c r="J13" s="1"/>
    </row>
    <row r="14" spans="3:14" x14ac:dyDescent="0.35">
      <c r="C14" s="1"/>
      <c r="D14" s="1"/>
      <c r="E14" s="1"/>
      <c r="F14" s="1"/>
      <c r="G14" s="1"/>
      <c r="H14" s="1"/>
      <c r="I14" s="1"/>
      <c r="J14" s="1"/>
    </row>
    <row r="15" spans="3:14" ht="15" thickBot="1" x14ac:dyDescent="0.4">
      <c r="C15" s="7" t="s">
        <v>24</v>
      </c>
      <c r="D15" s="7"/>
      <c r="E15" s="1"/>
      <c r="F15" s="1"/>
      <c r="G15" s="1"/>
      <c r="H15" s="1"/>
      <c r="I15" s="1"/>
      <c r="J15" s="1"/>
    </row>
    <row r="16" spans="3:14" ht="15" thickBot="1" x14ac:dyDescent="0.4">
      <c r="C16" s="8" t="s">
        <v>1</v>
      </c>
      <c r="D16" s="151" t="s">
        <v>11</v>
      </c>
      <c r="E16" s="151"/>
      <c r="F16" s="9" t="s">
        <v>25</v>
      </c>
      <c r="G16" s="12" t="s">
        <v>26</v>
      </c>
      <c r="H16" s="11" t="s">
        <v>3</v>
      </c>
      <c r="I16" s="12" t="s">
        <v>27</v>
      </c>
      <c r="J16" s="11" t="s">
        <v>37</v>
      </c>
      <c r="K16" s="3" t="s">
        <v>6</v>
      </c>
      <c r="L16" s="53" t="s">
        <v>38</v>
      </c>
      <c r="M16" s="4" t="s">
        <v>7</v>
      </c>
      <c r="N16" s="13" t="s">
        <v>14</v>
      </c>
    </row>
    <row r="17" spans="3:14" x14ac:dyDescent="0.35">
      <c r="C17" s="5">
        <v>1</v>
      </c>
      <c r="D17" s="149" t="s">
        <v>39</v>
      </c>
      <c r="E17" s="149"/>
      <c r="F17" s="14" t="s">
        <v>29</v>
      </c>
      <c r="G17" s="15">
        <v>1</v>
      </c>
      <c r="H17" s="17">
        <v>2</v>
      </c>
      <c r="I17" s="20">
        <v>15061</v>
      </c>
      <c r="J17" s="17">
        <v>0</v>
      </c>
      <c r="K17" s="16">
        <f>G17*H17*I17</f>
        <v>30122</v>
      </c>
      <c r="L17" s="6">
        <f>G17*H17*J17</f>
        <v>0</v>
      </c>
      <c r="M17" s="6"/>
      <c r="N17" s="54"/>
    </row>
    <row r="18" spans="3:14" x14ac:dyDescent="0.35">
      <c r="C18" s="5">
        <v>2</v>
      </c>
      <c r="D18" s="149" t="s">
        <v>40</v>
      </c>
      <c r="E18" s="149"/>
      <c r="F18" s="14" t="s">
        <v>29</v>
      </c>
      <c r="G18" s="15">
        <v>3</v>
      </c>
      <c r="H18" s="17">
        <v>2</v>
      </c>
      <c r="I18" s="55">
        <v>59600</v>
      </c>
      <c r="J18" s="56">
        <v>600</v>
      </c>
      <c r="K18" s="16">
        <f>G18*H18*I18</f>
        <v>357600</v>
      </c>
      <c r="L18" s="57">
        <f>G18*H18*J18</f>
        <v>3600</v>
      </c>
      <c r="M18" s="6"/>
      <c r="N18" s="148" t="s">
        <v>41</v>
      </c>
    </row>
    <row r="19" spans="3:14" ht="23" customHeight="1" x14ac:dyDescent="0.35">
      <c r="C19" s="5">
        <v>3</v>
      </c>
      <c r="D19" s="149" t="s">
        <v>42</v>
      </c>
      <c r="E19" s="149"/>
      <c r="F19" s="14" t="s">
        <v>29</v>
      </c>
      <c r="G19" s="15">
        <v>3</v>
      </c>
      <c r="H19" s="17">
        <v>2</v>
      </c>
      <c r="I19" s="55">
        <v>59600</v>
      </c>
      <c r="J19" s="58">
        <v>600</v>
      </c>
      <c r="K19" s="16">
        <f>G19*H19*I19</f>
        <v>357600</v>
      </c>
      <c r="L19" s="57">
        <f>G19*H19*J19</f>
        <v>3600</v>
      </c>
      <c r="M19" s="6"/>
      <c r="N19" s="148"/>
    </row>
    <row r="20" spans="3:14" x14ac:dyDescent="0.35">
      <c r="C20" s="1"/>
      <c r="D20" s="1"/>
      <c r="E20" s="1"/>
      <c r="F20" s="1"/>
      <c r="G20" s="1"/>
      <c r="H20" s="1"/>
      <c r="I20" s="1"/>
      <c r="J20" s="1"/>
    </row>
    <row r="21" spans="3:14" x14ac:dyDescent="0.35">
      <c r="C21" s="59"/>
      <c r="D21" s="59"/>
      <c r="E21" s="59"/>
      <c r="F21" s="59"/>
      <c r="G21" s="59"/>
      <c r="H21" s="59"/>
      <c r="I21" s="59"/>
      <c r="J21" s="1"/>
    </row>
    <row r="22" spans="3:14" x14ac:dyDescent="0.35">
      <c r="C22" s="60" t="s">
        <v>43</v>
      </c>
    </row>
    <row r="23" spans="3:14" x14ac:dyDescent="0.35">
      <c r="C23" s="61" t="s">
        <v>1</v>
      </c>
      <c r="D23" s="62" t="s">
        <v>44</v>
      </c>
      <c r="E23" s="63" t="s">
        <v>3</v>
      </c>
      <c r="F23" s="63" t="s">
        <v>45</v>
      </c>
      <c r="G23" s="63" t="s">
        <v>27</v>
      </c>
      <c r="H23" s="63" t="s">
        <v>37</v>
      </c>
      <c r="I23" s="63" t="s">
        <v>6</v>
      </c>
      <c r="J23" s="63" t="s">
        <v>38</v>
      </c>
      <c r="K23" s="64" t="s">
        <v>7</v>
      </c>
    </row>
    <row r="24" spans="3:14" ht="60" x14ac:dyDescent="0.35">
      <c r="C24" s="65">
        <v>4</v>
      </c>
      <c r="D24" s="69" t="s">
        <v>46</v>
      </c>
      <c r="E24" s="66">
        <v>2</v>
      </c>
      <c r="F24" s="67">
        <v>1</v>
      </c>
      <c r="G24" s="70">
        <f>(2*35000)+(8*2000)+(8*3450)</f>
        <v>113600</v>
      </c>
      <c r="H24" s="71">
        <v>0</v>
      </c>
      <c r="I24" s="68">
        <f>E24*F24*G24</f>
        <v>227200</v>
      </c>
      <c r="J24" s="68">
        <f>E24*F24*H24</f>
        <v>0</v>
      </c>
      <c r="K24" s="68"/>
    </row>
    <row r="30" spans="3:14" x14ac:dyDescent="0.35">
      <c r="C30" t="s">
        <v>10</v>
      </c>
    </row>
    <row r="31" spans="3:14" x14ac:dyDescent="0.35">
      <c r="C31" t="s">
        <v>1</v>
      </c>
      <c r="D31" t="s">
        <v>11</v>
      </c>
      <c r="F31" t="s">
        <v>12</v>
      </c>
      <c r="G31" t="s">
        <v>0</v>
      </c>
      <c r="H31" t="s">
        <v>3</v>
      </c>
      <c r="I31" t="s">
        <v>13</v>
      </c>
      <c r="J31" t="s">
        <v>6</v>
      </c>
      <c r="K31" t="s">
        <v>7</v>
      </c>
      <c r="L31" t="s">
        <v>14</v>
      </c>
    </row>
    <row r="32" spans="3:14" x14ac:dyDescent="0.35">
      <c r="C32">
        <v>1</v>
      </c>
      <c r="D32" t="s">
        <v>15</v>
      </c>
      <c r="F32" t="s">
        <v>16</v>
      </c>
      <c r="G32">
        <v>7</v>
      </c>
      <c r="H32">
        <v>10</v>
      </c>
      <c r="I32">
        <v>10000</v>
      </c>
      <c r="J32">
        <v>700000</v>
      </c>
      <c r="L32" s="150" t="s">
        <v>17</v>
      </c>
    </row>
    <row r="33" spans="3:12" x14ac:dyDescent="0.35">
      <c r="C33">
        <v>2</v>
      </c>
      <c r="D33" t="s">
        <v>18</v>
      </c>
      <c r="F33" t="s">
        <v>19</v>
      </c>
      <c r="G33">
        <v>7</v>
      </c>
      <c r="H33">
        <v>10</v>
      </c>
      <c r="I33">
        <v>2000</v>
      </c>
      <c r="J33">
        <v>140000</v>
      </c>
      <c r="L33" s="150"/>
    </row>
    <row r="34" spans="3:12" x14ac:dyDescent="0.35">
      <c r="C34">
        <v>3</v>
      </c>
      <c r="D34" t="s">
        <v>20</v>
      </c>
      <c r="F34" t="s">
        <v>19</v>
      </c>
      <c r="G34">
        <v>7</v>
      </c>
      <c r="H34">
        <v>10</v>
      </c>
      <c r="I34">
        <v>3000</v>
      </c>
      <c r="J34">
        <v>210000</v>
      </c>
      <c r="L34" s="150"/>
    </row>
    <row r="35" spans="3:12" x14ac:dyDescent="0.35">
      <c r="C35">
        <v>4</v>
      </c>
      <c r="D35" t="s">
        <v>21</v>
      </c>
      <c r="F35" t="s">
        <v>19</v>
      </c>
      <c r="G35">
        <v>7</v>
      </c>
      <c r="H35">
        <v>10</v>
      </c>
      <c r="I35">
        <v>3500</v>
      </c>
      <c r="J35">
        <v>245000</v>
      </c>
      <c r="L35" s="150"/>
    </row>
    <row r="36" spans="3:12" x14ac:dyDescent="0.35">
      <c r="C36">
        <v>5</v>
      </c>
      <c r="D36" t="s">
        <v>22</v>
      </c>
      <c r="F36" t="s">
        <v>16</v>
      </c>
      <c r="G36">
        <v>7</v>
      </c>
      <c r="H36">
        <v>10</v>
      </c>
      <c r="I36">
        <v>1600</v>
      </c>
      <c r="J36">
        <v>112000</v>
      </c>
      <c r="L36" s="150"/>
    </row>
    <row r="37" spans="3:12" x14ac:dyDescent="0.35">
      <c r="C37">
        <v>6</v>
      </c>
      <c r="D37" t="s">
        <v>23</v>
      </c>
      <c r="F37" t="s">
        <v>16</v>
      </c>
      <c r="G37">
        <v>7</v>
      </c>
      <c r="H37">
        <v>10</v>
      </c>
      <c r="I37">
        <v>1000</v>
      </c>
      <c r="J37">
        <v>70000</v>
      </c>
      <c r="L37" s="150"/>
    </row>
    <row r="38" spans="3:12" x14ac:dyDescent="0.35">
      <c r="D38" t="s">
        <v>9</v>
      </c>
      <c r="J38" s="60">
        <v>1477000</v>
      </c>
      <c r="K38" s="116">
        <f>J38/350</f>
        <v>4220</v>
      </c>
    </row>
    <row r="41" spans="3:12" x14ac:dyDescent="0.35">
      <c r="C41" t="s">
        <v>24</v>
      </c>
    </row>
    <row r="42" spans="3:12" x14ac:dyDescent="0.35">
      <c r="C42" t="s">
        <v>1</v>
      </c>
      <c r="D42" t="s">
        <v>11</v>
      </c>
      <c r="F42" t="s">
        <v>25</v>
      </c>
      <c r="G42" t="s">
        <v>26</v>
      </c>
      <c r="H42" t="s">
        <v>3</v>
      </c>
      <c r="I42" t="s">
        <v>27</v>
      </c>
      <c r="J42" t="s">
        <v>6</v>
      </c>
      <c r="K42" t="s">
        <v>7</v>
      </c>
    </row>
    <row r="43" spans="3:12" x14ac:dyDescent="0.35">
      <c r="C43">
        <v>1</v>
      </c>
      <c r="D43" t="s">
        <v>28</v>
      </c>
      <c r="F43" t="s">
        <v>29</v>
      </c>
      <c r="G43">
        <v>2</v>
      </c>
      <c r="H43">
        <v>10</v>
      </c>
      <c r="I43">
        <v>9069.23</v>
      </c>
      <c r="J43" s="60">
        <v>181384.59999999998</v>
      </c>
      <c r="K43" s="117">
        <f>J43/350</f>
        <v>518.24171428571424</v>
      </c>
    </row>
    <row r="46" spans="3:12" x14ac:dyDescent="0.35">
      <c r="C46" t="s">
        <v>30</v>
      </c>
    </row>
    <row r="47" spans="3:12" x14ac:dyDescent="0.35">
      <c r="C47" t="s">
        <v>1</v>
      </c>
      <c r="D47" t="s">
        <v>11</v>
      </c>
      <c r="F47" t="s">
        <v>25</v>
      </c>
      <c r="G47" t="s">
        <v>26</v>
      </c>
      <c r="H47" t="s">
        <v>3</v>
      </c>
      <c r="I47" t="s">
        <v>31</v>
      </c>
      <c r="J47" t="s">
        <v>32</v>
      </c>
      <c r="K47" t="s">
        <v>7</v>
      </c>
    </row>
    <row r="48" spans="3:12" x14ac:dyDescent="0.35">
      <c r="C48">
        <v>1</v>
      </c>
      <c r="D48" t="s">
        <v>33</v>
      </c>
      <c r="F48" t="s">
        <v>34</v>
      </c>
      <c r="G48">
        <v>4</v>
      </c>
      <c r="H48">
        <v>1</v>
      </c>
      <c r="I48">
        <v>3000</v>
      </c>
      <c r="J48">
        <v>120000</v>
      </c>
    </row>
    <row r="49" spans="3:11" x14ac:dyDescent="0.35">
      <c r="C49">
        <v>2</v>
      </c>
      <c r="D49" t="s">
        <v>28</v>
      </c>
      <c r="F49" t="s">
        <v>34</v>
      </c>
      <c r="G49">
        <v>1</v>
      </c>
      <c r="H49">
        <v>1</v>
      </c>
      <c r="I49">
        <v>15061</v>
      </c>
      <c r="J49">
        <v>150610</v>
      </c>
    </row>
    <row r="50" spans="3:11" x14ac:dyDescent="0.35">
      <c r="D50" t="s">
        <v>9</v>
      </c>
      <c r="J50" s="60">
        <v>270610</v>
      </c>
      <c r="K50" s="117">
        <f>J50/350</f>
        <v>773.17142857142858</v>
      </c>
    </row>
  </sheetData>
  <mergeCells count="15">
    <mergeCell ref="N18:N19"/>
    <mergeCell ref="D19:E19"/>
    <mergeCell ref="L32:L37"/>
    <mergeCell ref="D5:E5"/>
    <mergeCell ref="D6:E6"/>
    <mergeCell ref="L6:L11"/>
    <mergeCell ref="D7:E7"/>
    <mergeCell ref="D8:E8"/>
    <mergeCell ref="D9:E9"/>
    <mergeCell ref="D10:E10"/>
    <mergeCell ref="D11:E11"/>
    <mergeCell ref="D12:E12"/>
    <mergeCell ref="D16:E16"/>
    <mergeCell ref="D17:E17"/>
    <mergeCell ref="D18:E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331B-55CC-4FA7-9987-4075BBFCE2C7}">
  <dimension ref="B1:O54"/>
  <sheetViews>
    <sheetView tabSelected="1" topLeftCell="C1" workbookViewId="0">
      <selection activeCell="I13" sqref="I13"/>
    </sheetView>
  </sheetViews>
  <sheetFormatPr defaultRowHeight="14.5" x14ac:dyDescent="0.35"/>
  <cols>
    <col min="2" max="2" width="13.36328125" customWidth="1"/>
    <col min="4" max="4" width="34.36328125" customWidth="1"/>
    <col min="5" max="5" width="13.90625" bestFit="1" customWidth="1"/>
    <col min="7" max="7" width="11.1796875" bestFit="1" customWidth="1"/>
    <col min="8" max="8" width="11.54296875" customWidth="1"/>
    <col min="9" max="9" width="15.26953125" bestFit="1" customWidth="1"/>
    <col min="10" max="10" width="13.81640625" customWidth="1"/>
    <col min="11" max="11" width="10.81640625" customWidth="1"/>
    <col min="12" max="12" width="12.36328125" customWidth="1"/>
  </cols>
  <sheetData>
    <row r="1" spans="4:9" ht="15" thickBot="1" x14ac:dyDescent="0.4">
      <c r="D1" s="187" t="s">
        <v>61</v>
      </c>
      <c r="E1" s="190" t="s">
        <v>26</v>
      </c>
      <c r="G1" s="187" t="s">
        <v>60</v>
      </c>
      <c r="H1" s="188" t="s">
        <v>66</v>
      </c>
      <c r="I1" s="189"/>
    </row>
    <row r="2" spans="4:9" x14ac:dyDescent="0.35">
      <c r="D2" s="72" t="s">
        <v>47</v>
      </c>
      <c r="E2" s="73">
        <v>270</v>
      </c>
      <c r="G2" s="72" t="s">
        <v>62</v>
      </c>
      <c r="H2" s="180">
        <v>16</v>
      </c>
      <c r="I2" s="73"/>
    </row>
    <row r="3" spans="4:9" x14ac:dyDescent="0.35">
      <c r="D3" s="72" t="s">
        <v>50</v>
      </c>
      <c r="E3" s="173">
        <f>E2*0.34</f>
        <v>91.800000000000011</v>
      </c>
      <c r="G3" s="72" t="s">
        <v>63</v>
      </c>
      <c r="H3" s="180">
        <v>45</v>
      </c>
      <c r="I3" s="73"/>
    </row>
    <row r="4" spans="4:9" x14ac:dyDescent="0.35">
      <c r="D4" s="72" t="s">
        <v>48</v>
      </c>
      <c r="E4" s="173">
        <f>0.2*E3</f>
        <v>18.360000000000003</v>
      </c>
      <c r="G4" s="72" t="s">
        <v>64</v>
      </c>
      <c r="H4" s="180">
        <v>31</v>
      </c>
      <c r="I4" s="73"/>
    </row>
    <row r="5" spans="4:9" x14ac:dyDescent="0.35">
      <c r="D5" s="72" t="s">
        <v>49</v>
      </c>
      <c r="E5" s="173">
        <f>0.8*E3</f>
        <v>73.440000000000012</v>
      </c>
      <c r="G5" s="72" t="s">
        <v>67</v>
      </c>
      <c r="H5" s="183">
        <v>43</v>
      </c>
      <c r="I5" s="73"/>
    </row>
    <row r="6" spans="4:9" x14ac:dyDescent="0.35">
      <c r="D6" s="72"/>
      <c r="E6" s="173"/>
      <c r="G6" s="72"/>
      <c r="H6" s="180">
        <f>48*3</f>
        <v>144</v>
      </c>
      <c r="I6" s="73"/>
    </row>
    <row r="7" spans="4:9" x14ac:dyDescent="0.35">
      <c r="D7" s="72"/>
      <c r="E7" s="173"/>
      <c r="G7" s="72"/>
      <c r="H7" s="180"/>
      <c r="I7" s="73"/>
    </row>
    <row r="8" spans="4:9" x14ac:dyDescent="0.35">
      <c r="D8" s="72"/>
      <c r="E8" s="174" t="s">
        <v>56</v>
      </c>
      <c r="G8" s="72"/>
      <c r="H8" s="180"/>
      <c r="I8" s="73"/>
    </row>
    <row r="9" spans="4:9" x14ac:dyDescent="0.35">
      <c r="D9" s="72" t="s">
        <v>57</v>
      </c>
      <c r="E9" s="175">
        <f>K27+M33+K37</f>
        <v>1607.7771428571427</v>
      </c>
      <c r="G9" s="72"/>
      <c r="H9" s="180"/>
      <c r="I9" s="73"/>
    </row>
    <row r="10" spans="4:9" x14ac:dyDescent="0.35">
      <c r="D10" s="72" t="s">
        <v>52</v>
      </c>
      <c r="E10" s="176">
        <f>E9*E4</f>
        <v>29518.788342857144</v>
      </c>
      <c r="G10" s="181">
        <f>E9*(H3+H4+H5)</f>
        <v>191325.47999999998</v>
      </c>
      <c r="H10" s="180"/>
      <c r="I10" s="73"/>
    </row>
    <row r="11" spans="4:9" x14ac:dyDescent="0.35">
      <c r="D11" s="72"/>
      <c r="E11" s="175"/>
      <c r="G11" s="72"/>
      <c r="H11" s="180"/>
      <c r="I11" s="73"/>
    </row>
    <row r="12" spans="4:9" x14ac:dyDescent="0.35">
      <c r="D12" s="72" t="s">
        <v>58</v>
      </c>
      <c r="E12" s="175">
        <f>K46+K53</f>
        <v>129.14131428571429</v>
      </c>
      <c r="G12" s="72"/>
      <c r="H12" s="180"/>
      <c r="I12" s="73"/>
    </row>
    <row r="13" spans="4:9" ht="15" thickBot="1" x14ac:dyDescent="0.4">
      <c r="D13" s="72" t="s">
        <v>55</v>
      </c>
      <c r="E13" s="177">
        <f>E12*E5</f>
        <v>9484.1381211428579</v>
      </c>
      <c r="G13" s="182">
        <f>H2*E12</f>
        <v>2066.2610285714286</v>
      </c>
      <c r="H13" s="75"/>
      <c r="I13" s="76"/>
    </row>
    <row r="14" spans="4:9" ht="15" thickBot="1" x14ac:dyDescent="0.4">
      <c r="D14" s="72"/>
      <c r="E14" s="178"/>
    </row>
    <row r="15" spans="4:9" ht="19" thickBot="1" x14ac:dyDescent="0.5">
      <c r="D15" s="74" t="s">
        <v>59</v>
      </c>
      <c r="E15" s="179">
        <f>E13+E10</f>
        <v>39002.926464000004</v>
      </c>
      <c r="G15" s="184" t="s">
        <v>65</v>
      </c>
      <c r="H15" s="185"/>
      <c r="I15" s="186">
        <f>G10+E15+G13</f>
        <v>232394.66749257143</v>
      </c>
    </row>
    <row r="16" spans="4:9" x14ac:dyDescent="0.35">
      <c r="E16" s="138"/>
    </row>
    <row r="17" spans="2:15" ht="15" thickBot="1" x14ac:dyDescent="0.4"/>
    <row r="18" spans="2:15" ht="15" thickBot="1" x14ac:dyDescent="0.4">
      <c r="B18" s="158" t="s">
        <v>53</v>
      </c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60"/>
    </row>
    <row r="19" spans="2:15" ht="15" thickBot="1" x14ac:dyDescent="0.4">
      <c r="B19" s="77"/>
      <c r="C19" s="78" t="s">
        <v>10</v>
      </c>
      <c r="D19" s="79"/>
      <c r="E19" s="79"/>
      <c r="F19" s="79"/>
      <c r="G19" s="79"/>
      <c r="H19" s="79"/>
      <c r="I19" s="79"/>
      <c r="J19" s="79"/>
      <c r="K19" s="80"/>
      <c r="L19" s="80"/>
      <c r="M19" s="80"/>
      <c r="N19" s="80"/>
      <c r="O19" s="81"/>
    </row>
    <row r="20" spans="2:15" ht="40" thickBot="1" x14ac:dyDescent="0.4">
      <c r="B20" s="77"/>
      <c r="C20" s="82" t="s">
        <v>1</v>
      </c>
      <c r="D20" s="165" t="s">
        <v>11</v>
      </c>
      <c r="E20" s="165"/>
      <c r="F20" s="9" t="s">
        <v>12</v>
      </c>
      <c r="G20" s="83" t="s">
        <v>51</v>
      </c>
      <c r="H20" s="84" t="s">
        <v>3</v>
      </c>
      <c r="I20" s="85" t="s">
        <v>13</v>
      </c>
      <c r="J20" s="85" t="s">
        <v>6</v>
      </c>
      <c r="K20" s="86" t="s">
        <v>7</v>
      </c>
      <c r="L20" s="87" t="s">
        <v>14</v>
      </c>
      <c r="M20" s="80"/>
      <c r="N20" s="80"/>
      <c r="O20" s="81"/>
    </row>
    <row r="21" spans="2:15" ht="14.5" customHeight="1" x14ac:dyDescent="0.35">
      <c r="B21" s="77"/>
      <c r="C21" s="14">
        <v>1</v>
      </c>
      <c r="D21" s="157" t="s">
        <v>15</v>
      </c>
      <c r="E21" s="157"/>
      <c r="F21" s="14" t="s">
        <v>16</v>
      </c>
      <c r="G21" s="88">
        <v>3</v>
      </c>
      <c r="H21" s="89">
        <v>2</v>
      </c>
      <c r="I21" s="90">
        <v>10000</v>
      </c>
      <c r="J21" s="90">
        <f>G21*H21*I21</f>
        <v>60000</v>
      </c>
      <c r="K21" s="89"/>
      <c r="L21" s="161" t="s">
        <v>36</v>
      </c>
      <c r="M21" s="80"/>
      <c r="N21" s="80"/>
      <c r="O21" s="81"/>
    </row>
    <row r="22" spans="2:15" x14ac:dyDescent="0.35">
      <c r="B22" s="77"/>
      <c r="C22" s="14">
        <v>2</v>
      </c>
      <c r="D22" s="157" t="s">
        <v>18</v>
      </c>
      <c r="E22" s="157"/>
      <c r="F22" s="14" t="s">
        <v>19</v>
      </c>
      <c r="G22" s="88">
        <v>3</v>
      </c>
      <c r="H22" s="89">
        <v>2</v>
      </c>
      <c r="I22" s="90">
        <v>2000</v>
      </c>
      <c r="J22" s="90">
        <f t="shared" ref="J22:J25" si="0">G22*H22*I22</f>
        <v>12000</v>
      </c>
      <c r="K22" s="89"/>
      <c r="L22" s="161"/>
      <c r="M22" s="80"/>
      <c r="N22" s="80"/>
      <c r="O22" s="81"/>
    </row>
    <row r="23" spans="2:15" x14ac:dyDescent="0.35">
      <c r="B23" s="77"/>
      <c r="C23" s="14">
        <v>3</v>
      </c>
      <c r="D23" s="157" t="s">
        <v>20</v>
      </c>
      <c r="E23" s="157"/>
      <c r="F23" s="14" t="s">
        <v>19</v>
      </c>
      <c r="G23" s="88">
        <v>3</v>
      </c>
      <c r="H23" s="89">
        <v>2</v>
      </c>
      <c r="I23" s="90">
        <v>3000</v>
      </c>
      <c r="J23" s="90">
        <f t="shared" si="0"/>
        <v>18000</v>
      </c>
      <c r="K23" s="89"/>
      <c r="L23" s="161"/>
      <c r="M23" s="80"/>
      <c r="N23" s="80"/>
      <c r="O23" s="81"/>
    </row>
    <row r="24" spans="2:15" x14ac:dyDescent="0.35">
      <c r="B24" s="77"/>
      <c r="C24" s="14">
        <v>4</v>
      </c>
      <c r="D24" s="157" t="s">
        <v>21</v>
      </c>
      <c r="E24" s="157"/>
      <c r="F24" s="14" t="s">
        <v>19</v>
      </c>
      <c r="G24" s="88">
        <v>3</v>
      </c>
      <c r="H24" s="89">
        <v>2</v>
      </c>
      <c r="I24" s="90">
        <v>3500</v>
      </c>
      <c r="J24" s="90">
        <f t="shared" si="0"/>
        <v>21000</v>
      </c>
      <c r="K24" s="89"/>
      <c r="L24" s="161"/>
      <c r="M24" s="80"/>
      <c r="N24" s="80"/>
      <c r="O24" s="81"/>
    </row>
    <row r="25" spans="2:15" x14ac:dyDescent="0.35">
      <c r="B25" s="77"/>
      <c r="C25" s="14">
        <v>5</v>
      </c>
      <c r="D25" s="157" t="s">
        <v>22</v>
      </c>
      <c r="E25" s="157"/>
      <c r="F25" s="14" t="s">
        <v>16</v>
      </c>
      <c r="G25" s="88">
        <v>3</v>
      </c>
      <c r="H25" s="89">
        <v>2</v>
      </c>
      <c r="I25" s="90">
        <v>1600</v>
      </c>
      <c r="J25" s="90">
        <f t="shared" si="0"/>
        <v>9600</v>
      </c>
      <c r="K25" s="89"/>
      <c r="L25" s="161"/>
      <c r="M25" s="80"/>
      <c r="N25" s="80"/>
      <c r="O25" s="81"/>
    </row>
    <row r="26" spans="2:15" x14ac:dyDescent="0.35">
      <c r="B26" s="77"/>
      <c r="C26" s="14">
        <v>6</v>
      </c>
      <c r="D26" s="157" t="s">
        <v>23</v>
      </c>
      <c r="E26" s="157"/>
      <c r="F26" s="14" t="s">
        <v>16</v>
      </c>
      <c r="G26" s="88">
        <v>3</v>
      </c>
      <c r="H26" s="89">
        <v>2</v>
      </c>
      <c r="I26" s="90">
        <v>1000</v>
      </c>
      <c r="J26" s="90">
        <f>G26*H26*I26</f>
        <v>6000</v>
      </c>
      <c r="K26" s="89"/>
      <c r="L26" s="162"/>
      <c r="M26" s="80"/>
      <c r="N26" s="80"/>
      <c r="O26" s="81"/>
    </row>
    <row r="27" spans="2:15" x14ac:dyDescent="0.35">
      <c r="B27" s="77"/>
      <c r="C27" s="9"/>
      <c r="D27" s="163" t="s">
        <v>9</v>
      </c>
      <c r="E27" s="164"/>
      <c r="F27" s="9"/>
      <c r="G27" s="9"/>
      <c r="H27" s="91"/>
      <c r="I27" s="91"/>
      <c r="J27" s="92">
        <f>J21+J22+J23+J24+J25+J26</f>
        <v>126600</v>
      </c>
      <c r="K27" s="115">
        <f>J27/350</f>
        <v>361.71428571428572</v>
      </c>
      <c r="L27" s="80"/>
      <c r="M27" s="80"/>
      <c r="N27" s="80"/>
      <c r="O27" s="81"/>
    </row>
    <row r="28" spans="2:15" x14ac:dyDescent="0.35">
      <c r="B28" s="77"/>
      <c r="C28" s="79"/>
      <c r="D28" s="79"/>
      <c r="E28" s="79"/>
      <c r="F28" s="79"/>
      <c r="G28" s="79"/>
      <c r="H28" s="79"/>
      <c r="I28" s="79"/>
      <c r="J28" s="79"/>
      <c r="K28" s="80"/>
      <c r="L28" s="80"/>
      <c r="M28" s="80"/>
      <c r="N28" s="80"/>
      <c r="O28" s="81"/>
    </row>
    <row r="29" spans="2:15" ht="15" thickBot="1" x14ac:dyDescent="0.4">
      <c r="B29" s="77"/>
      <c r="C29" s="78" t="s">
        <v>24</v>
      </c>
      <c r="D29" s="78"/>
      <c r="E29" s="79"/>
      <c r="F29" s="79"/>
      <c r="G29" s="79"/>
      <c r="H29" s="79"/>
      <c r="I29" s="79"/>
      <c r="J29" s="79"/>
      <c r="K29" s="80"/>
      <c r="L29" s="80"/>
      <c r="M29" s="80"/>
      <c r="N29" s="80"/>
      <c r="O29" s="81"/>
    </row>
    <row r="30" spans="2:15" ht="15" thickBot="1" x14ac:dyDescent="0.4">
      <c r="B30" s="77"/>
      <c r="C30" s="82" t="s">
        <v>1</v>
      </c>
      <c r="D30" s="165" t="s">
        <v>11</v>
      </c>
      <c r="E30" s="165"/>
      <c r="F30" s="9" t="s">
        <v>25</v>
      </c>
      <c r="G30" s="85" t="s">
        <v>26</v>
      </c>
      <c r="H30" s="84" t="s">
        <v>3</v>
      </c>
      <c r="I30" s="85" t="s">
        <v>27</v>
      </c>
      <c r="J30" s="84" t="s">
        <v>37</v>
      </c>
      <c r="K30" s="85" t="s">
        <v>6</v>
      </c>
      <c r="L30" s="86" t="s">
        <v>38</v>
      </c>
      <c r="M30" s="86" t="s">
        <v>7</v>
      </c>
      <c r="N30" s="87" t="s">
        <v>14</v>
      </c>
      <c r="O30" s="81"/>
    </row>
    <row r="31" spans="2:15" x14ac:dyDescent="0.35">
      <c r="B31" s="77"/>
      <c r="C31" s="14">
        <v>1</v>
      </c>
      <c r="D31" s="157" t="s">
        <v>39</v>
      </c>
      <c r="E31" s="157"/>
      <c r="F31" s="14" t="s">
        <v>29</v>
      </c>
      <c r="G31" s="88">
        <v>1</v>
      </c>
      <c r="H31" s="91">
        <v>2</v>
      </c>
      <c r="I31" s="93">
        <v>15061</v>
      </c>
      <c r="J31" s="91">
        <v>0</v>
      </c>
      <c r="K31" s="90">
        <f>G31*H31*I31</f>
        <v>30122</v>
      </c>
      <c r="L31" s="89">
        <f>G31*H31*J31</f>
        <v>0</v>
      </c>
      <c r="M31" s="89"/>
      <c r="N31" s="94"/>
      <c r="O31" s="81"/>
    </row>
    <row r="32" spans="2:15" ht="14.5" customHeight="1" x14ac:dyDescent="0.35">
      <c r="B32" s="77"/>
      <c r="C32" s="14">
        <v>2</v>
      </c>
      <c r="D32" s="157" t="s">
        <v>40</v>
      </c>
      <c r="E32" s="157"/>
      <c r="F32" s="14" t="s">
        <v>29</v>
      </c>
      <c r="G32" s="88">
        <v>1</v>
      </c>
      <c r="H32" s="91">
        <v>1</v>
      </c>
      <c r="I32" s="95">
        <v>59600</v>
      </c>
      <c r="J32" s="96">
        <v>600</v>
      </c>
      <c r="K32" s="90">
        <f>G32*H32*I32</f>
        <v>59600</v>
      </c>
      <c r="L32" s="97">
        <f>G32*H32*J32</f>
        <v>600</v>
      </c>
      <c r="M32" s="89"/>
      <c r="N32" s="156" t="s">
        <v>41</v>
      </c>
      <c r="O32" s="81"/>
    </row>
    <row r="33" spans="2:15" x14ac:dyDescent="0.35">
      <c r="B33" s="77"/>
      <c r="C33" s="14">
        <v>3</v>
      </c>
      <c r="D33" s="157" t="s">
        <v>42</v>
      </c>
      <c r="E33" s="157"/>
      <c r="F33" s="14" t="s">
        <v>29</v>
      </c>
      <c r="G33" s="88">
        <v>1</v>
      </c>
      <c r="H33" s="91">
        <v>2</v>
      </c>
      <c r="I33" s="95">
        <v>59600</v>
      </c>
      <c r="J33" s="98">
        <v>600</v>
      </c>
      <c r="K33" s="90">
        <f>G33*H33*I33</f>
        <v>119200</v>
      </c>
      <c r="L33" s="97">
        <f>G33*H33*J33</f>
        <v>1200</v>
      </c>
      <c r="M33" s="113">
        <f>SUM(K31:K33)/350</f>
        <v>596.91999999999996</v>
      </c>
      <c r="N33" s="156"/>
      <c r="O33" s="81"/>
    </row>
    <row r="34" spans="2:15" x14ac:dyDescent="0.35">
      <c r="B34" s="77"/>
      <c r="C34" s="79"/>
      <c r="D34" s="79"/>
      <c r="E34" s="79"/>
      <c r="F34" s="79"/>
      <c r="G34" s="79"/>
      <c r="H34" s="79"/>
      <c r="I34" s="79"/>
      <c r="J34" s="79"/>
      <c r="K34" s="80"/>
      <c r="L34" s="80"/>
      <c r="M34" s="80"/>
      <c r="N34" s="80"/>
      <c r="O34" s="81"/>
    </row>
    <row r="35" spans="2:15" x14ac:dyDescent="0.35">
      <c r="B35" s="77"/>
      <c r="C35" s="99" t="s">
        <v>43</v>
      </c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1"/>
    </row>
    <row r="36" spans="2:15" x14ac:dyDescent="0.35">
      <c r="B36" s="77"/>
      <c r="C36" s="100" t="s">
        <v>1</v>
      </c>
      <c r="D36" s="101" t="s">
        <v>44</v>
      </c>
      <c r="E36" s="102" t="s">
        <v>3</v>
      </c>
      <c r="F36" s="102" t="s">
        <v>45</v>
      </c>
      <c r="G36" s="102" t="s">
        <v>27</v>
      </c>
      <c r="H36" s="102" t="s">
        <v>37</v>
      </c>
      <c r="I36" s="102" t="s">
        <v>6</v>
      </c>
      <c r="J36" s="102" t="s">
        <v>38</v>
      </c>
      <c r="K36" s="102" t="s">
        <v>7</v>
      </c>
      <c r="L36" s="80"/>
      <c r="M36" s="80"/>
      <c r="N36" s="80"/>
      <c r="O36" s="81"/>
    </row>
    <row r="37" spans="2:15" x14ac:dyDescent="0.35">
      <c r="B37" s="77"/>
      <c r="C37" s="103">
        <v>4</v>
      </c>
      <c r="D37" s="104" t="s">
        <v>46</v>
      </c>
      <c r="E37" s="105">
        <v>2</v>
      </c>
      <c r="F37" s="106">
        <v>1</v>
      </c>
      <c r="G37" s="107">
        <f>(2*35000)+(8*2000)+(8*3450)</f>
        <v>113600</v>
      </c>
      <c r="H37" s="108">
        <v>0</v>
      </c>
      <c r="I37" s="109">
        <f>E37*F37*G37</f>
        <v>227200</v>
      </c>
      <c r="J37" s="109">
        <f>E37*F37*H37</f>
        <v>0</v>
      </c>
      <c r="K37" s="114">
        <f>I37/350</f>
        <v>649.14285714285711</v>
      </c>
      <c r="L37" s="80"/>
      <c r="M37" s="80"/>
      <c r="N37" s="80"/>
      <c r="O37" s="81"/>
    </row>
    <row r="38" spans="2:15" ht="15" thickBot="1" x14ac:dyDescent="0.4"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</row>
    <row r="41" spans="2:15" ht="15" thickBot="1" x14ac:dyDescent="0.4"/>
    <row r="42" spans="2:15" ht="15" thickBot="1" x14ac:dyDescent="0.4">
      <c r="B42" s="169" t="s">
        <v>54</v>
      </c>
      <c r="C42" s="170"/>
      <c r="D42" s="170"/>
      <c r="E42" s="170"/>
      <c r="F42" s="170"/>
      <c r="G42" s="170"/>
      <c r="H42" s="170"/>
      <c r="I42" s="170"/>
      <c r="J42" s="170"/>
      <c r="K42" s="170"/>
      <c r="L42" s="171"/>
    </row>
    <row r="43" spans="2:15" ht="15" thickBot="1" x14ac:dyDescent="0.4">
      <c r="B43" s="72"/>
      <c r="C43" s="119"/>
      <c r="D43" s="119"/>
      <c r="E43" s="119"/>
      <c r="F43" s="119"/>
      <c r="G43" s="119"/>
      <c r="H43" s="119"/>
      <c r="I43" s="119"/>
      <c r="J43" s="119"/>
      <c r="K43" s="120"/>
      <c r="L43" s="73"/>
    </row>
    <row r="44" spans="2:15" ht="26.5" customHeight="1" x14ac:dyDescent="0.35">
      <c r="B44" s="72"/>
      <c r="C44" s="167" t="s">
        <v>24</v>
      </c>
      <c r="D44" s="168"/>
      <c r="E44" s="118"/>
      <c r="F44" s="118"/>
      <c r="G44" s="118"/>
      <c r="H44" s="118"/>
      <c r="I44" s="118"/>
      <c r="J44" s="118"/>
      <c r="K44" s="121"/>
      <c r="L44" s="73"/>
    </row>
    <row r="45" spans="2:15" x14ac:dyDescent="0.35">
      <c r="B45" s="72"/>
      <c r="C45" s="122" t="s">
        <v>1</v>
      </c>
      <c r="D45" s="139" t="s">
        <v>11</v>
      </c>
      <c r="E45" s="139"/>
      <c r="F45" s="42" t="s">
        <v>25</v>
      </c>
      <c r="G45" s="23" t="s">
        <v>26</v>
      </c>
      <c r="H45" s="21" t="s">
        <v>3</v>
      </c>
      <c r="I45" s="23" t="s">
        <v>27</v>
      </c>
      <c r="J45" s="32" t="s">
        <v>6</v>
      </c>
      <c r="K45" s="123" t="s">
        <v>7</v>
      </c>
      <c r="L45" s="73"/>
    </row>
    <row r="46" spans="2:15" ht="15" thickBot="1" x14ac:dyDescent="0.4">
      <c r="B46" s="72"/>
      <c r="C46" s="124">
        <v>1</v>
      </c>
      <c r="D46" s="172" t="s">
        <v>39</v>
      </c>
      <c r="E46" s="172"/>
      <c r="F46" s="125" t="s">
        <v>29</v>
      </c>
      <c r="G46" s="126">
        <v>2</v>
      </c>
      <c r="H46" s="127">
        <v>1</v>
      </c>
      <c r="I46" s="128">
        <v>9069.23</v>
      </c>
      <c r="J46" s="129">
        <f>G46*H46*I46</f>
        <v>18138.46</v>
      </c>
      <c r="K46" s="130">
        <f>J46/350</f>
        <v>51.824171428571425</v>
      </c>
      <c r="L46" s="73"/>
    </row>
    <row r="47" spans="2:15" x14ac:dyDescent="0.35">
      <c r="B47" s="72"/>
      <c r="C47" s="119"/>
      <c r="D47" s="119"/>
      <c r="E47" s="119"/>
      <c r="F47" s="119"/>
      <c r="G47" s="119"/>
      <c r="H47" s="119"/>
      <c r="I47" s="119"/>
      <c r="J47" s="119"/>
      <c r="K47" s="120"/>
      <c r="L47" s="73"/>
    </row>
    <row r="48" spans="2:15" ht="15" thickBot="1" x14ac:dyDescent="0.4">
      <c r="B48" s="72"/>
      <c r="C48" s="119"/>
      <c r="D48" s="119"/>
      <c r="E48" s="119"/>
      <c r="F48" s="119"/>
      <c r="G48" s="119"/>
      <c r="H48" s="119"/>
      <c r="I48" s="119"/>
      <c r="J48" s="119"/>
      <c r="K48" s="120"/>
      <c r="L48" s="73"/>
    </row>
    <row r="49" spans="2:12" ht="30" customHeight="1" x14ac:dyDescent="0.35">
      <c r="B49" s="72"/>
      <c r="C49" s="167" t="s">
        <v>30</v>
      </c>
      <c r="D49" s="168"/>
      <c r="E49" s="118"/>
      <c r="F49" s="118"/>
      <c r="G49" s="118"/>
      <c r="H49" s="118"/>
      <c r="I49" s="118"/>
      <c r="J49" s="118"/>
      <c r="K49" s="121"/>
      <c r="L49" s="73"/>
    </row>
    <row r="50" spans="2:12" x14ac:dyDescent="0.35">
      <c r="B50" s="72"/>
      <c r="C50" s="122" t="s">
        <v>1</v>
      </c>
      <c r="D50" s="139" t="s">
        <v>11</v>
      </c>
      <c r="E50" s="139"/>
      <c r="F50" s="42" t="s">
        <v>25</v>
      </c>
      <c r="G50" s="23" t="s">
        <v>26</v>
      </c>
      <c r="H50" s="21" t="s">
        <v>3</v>
      </c>
      <c r="I50" s="23" t="s">
        <v>31</v>
      </c>
      <c r="J50" s="32" t="s">
        <v>32</v>
      </c>
      <c r="K50" s="123" t="s">
        <v>7</v>
      </c>
      <c r="L50" s="73"/>
    </row>
    <row r="51" spans="2:12" x14ac:dyDescent="0.35">
      <c r="B51" s="72"/>
      <c r="C51" s="131">
        <v>1</v>
      </c>
      <c r="D51" s="140" t="s">
        <v>33</v>
      </c>
      <c r="E51" s="140"/>
      <c r="F51" s="26" t="s">
        <v>34</v>
      </c>
      <c r="G51" s="44">
        <v>4</v>
      </c>
      <c r="H51" s="46">
        <v>1</v>
      </c>
      <c r="I51" s="49">
        <v>3000</v>
      </c>
      <c r="J51" s="51">
        <f>G51*H51*I51</f>
        <v>12000</v>
      </c>
      <c r="K51" s="132"/>
      <c r="L51" s="73"/>
    </row>
    <row r="52" spans="2:12" x14ac:dyDescent="0.35">
      <c r="B52" s="72"/>
      <c r="C52" s="131">
        <v>2</v>
      </c>
      <c r="D52" s="141" t="s">
        <v>39</v>
      </c>
      <c r="E52" s="142"/>
      <c r="F52" s="26" t="s">
        <v>34</v>
      </c>
      <c r="G52" s="44">
        <v>1</v>
      </c>
      <c r="H52" s="46">
        <v>1</v>
      </c>
      <c r="I52" s="49">
        <v>15061</v>
      </c>
      <c r="J52" s="51">
        <f>G52*H52*I52</f>
        <v>15061</v>
      </c>
      <c r="K52" s="132"/>
      <c r="L52" s="73"/>
    </row>
    <row r="53" spans="2:12" ht="15" thickBot="1" x14ac:dyDescent="0.4">
      <c r="B53" s="72"/>
      <c r="C53" s="133"/>
      <c r="D53" s="166" t="s">
        <v>9</v>
      </c>
      <c r="E53" s="166"/>
      <c r="F53" s="134"/>
      <c r="G53" s="134"/>
      <c r="H53" s="127"/>
      <c r="I53" s="135"/>
      <c r="J53" s="136">
        <f>J51+J52</f>
        <v>27061</v>
      </c>
      <c r="K53" s="137">
        <f>J53/350</f>
        <v>77.317142857142855</v>
      </c>
      <c r="L53" s="73"/>
    </row>
    <row r="54" spans="2:12" ht="15" thickBot="1" x14ac:dyDescent="0.4">
      <c r="B54" s="74"/>
      <c r="C54" s="75"/>
      <c r="D54" s="75"/>
      <c r="E54" s="75"/>
      <c r="F54" s="75"/>
      <c r="G54" s="75"/>
      <c r="H54" s="75"/>
      <c r="I54" s="75"/>
      <c r="J54" s="75"/>
      <c r="K54" s="75"/>
      <c r="L54" s="76"/>
    </row>
  </sheetData>
  <mergeCells count="26">
    <mergeCell ref="G15:H15"/>
    <mergeCell ref="H1:I1"/>
    <mergeCell ref="D52:E52"/>
    <mergeCell ref="D53:E53"/>
    <mergeCell ref="C44:D44"/>
    <mergeCell ref="C49:D49"/>
    <mergeCell ref="B42:L42"/>
    <mergeCell ref="D45:E45"/>
    <mergeCell ref="D46:E46"/>
    <mergeCell ref="D50:E50"/>
    <mergeCell ref="D51:E51"/>
    <mergeCell ref="N32:N33"/>
    <mergeCell ref="D33:E33"/>
    <mergeCell ref="B18:O18"/>
    <mergeCell ref="L21:L26"/>
    <mergeCell ref="D22:E22"/>
    <mergeCell ref="D23:E23"/>
    <mergeCell ref="D24:E24"/>
    <mergeCell ref="D25:E25"/>
    <mergeCell ref="D26:E26"/>
    <mergeCell ref="D27:E27"/>
    <mergeCell ref="D30:E30"/>
    <mergeCell ref="D31:E31"/>
    <mergeCell ref="D32:E32"/>
    <mergeCell ref="D20:E20"/>
    <mergeCell ref="D21:E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Land Asset</vt:lpstr>
      <vt:lpstr>Swamp Asset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Obani, Chika D SPDC-UPO/G/UPV</dc:creator>
  <cp:lastModifiedBy>Obeneme, Wilson B SPDC-UPO/G/USM</cp:lastModifiedBy>
  <dcterms:created xsi:type="dcterms:W3CDTF">2020-10-13T07:59:53Z</dcterms:created>
  <dcterms:modified xsi:type="dcterms:W3CDTF">2021-02-16T14:01:43Z</dcterms:modified>
</cp:coreProperties>
</file>