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" yWindow="180" windowWidth="21270" windowHeight="12015" firstSheet="7" activeTab="11"/>
  </bookViews>
  <sheets>
    <sheet name="MainData" sheetId="1" r:id="rId1"/>
    <sheet name="workday" sheetId="2" r:id="rId2"/>
    <sheet name="Sheet2" sheetId="6" r:id="rId3"/>
    <sheet name="ConcreteWorks" sheetId="3" r:id="rId4"/>
    <sheet name="VSMDATA_EQP" sheetId="4" r:id="rId5"/>
    <sheet name="VSMDATA_HSE" sheetId="5" r:id="rId6"/>
    <sheet name="Premob" sheetId="7" r:id="rId7"/>
    <sheet name="WORKED VERSION" sheetId="9" r:id="rId8"/>
    <sheet name="IMPROVEMENTS" sheetId="10" r:id="rId9"/>
    <sheet name="IMPROVEMENTS 2" sheetId="11" r:id="rId10"/>
    <sheet name="TO PLOT FINAL" sheetId="12" r:id="rId11"/>
    <sheet name="IMPROVEMENT3_FINAL" sheetId="13" r:id="rId12"/>
    <sheet name="Sheet1" sheetId="14" r:id="rId13"/>
  </sheets>
  <definedNames>
    <definedName name="DayHrs">workday!$B$3</definedName>
    <definedName name="DayMin">workday!$C$3</definedName>
    <definedName name="daymins">MainData!$Q$44</definedName>
    <definedName name="DaySec">workday!$D$3</definedName>
    <definedName name="Dayx">workday!$A$3</definedName>
  </definedNames>
  <calcPr calcId="125725"/>
</workbook>
</file>

<file path=xl/calcChain.xml><?xml version="1.0" encoding="utf-8"?>
<calcChain xmlns="http://schemas.openxmlformats.org/spreadsheetml/2006/main">
  <c r="U44" i="13"/>
  <c r="U33"/>
  <c r="U16"/>
  <c r="U15"/>
  <c r="U12"/>
  <c r="T33"/>
  <c r="P38"/>
  <c r="P33"/>
  <c r="T44"/>
  <c r="T9"/>
  <c r="T12"/>
  <c r="T15"/>
  <c r="T16"/>
  <c r="K16"/>
  <c r="K15"/>
  <c r="K12"/>
  <c r="K9"/>
  <c r="U9" s="1"/>
  <c r="O53"/>
  <c r="O54" s="1"/>
  <c r="M53"/>
  <c r="S44"/>
  <c r="S43"/>
  <c r="S42"/>
  <c r="J44"/>
  <c r="J43"/>
  <c r="J42"/>
  <c r="J41"/>
  <c r="M54"/>
  <c r="V53"/>
  <c r="R53"/>
  <c r="R54" s="1"/>
  <c r="Q53"/>
  <c r="Q54" s="1"/>
  <c r="N53"/>
  <c r="N54" s="1"/>
  <c r="D50"/>
  <c r="S41"/>
  <c r="J40"/>
  <c r="G40"/>
  <c r="J39"/>
  <c r="G39"/>
  <c r="S38"/>
  <c r="J38"/>
  <c r="G38"/>
  <c r="S37"/>
  <c r="J37"/>
  <c r="G37"/>
  <c r="J36"/>
  <c r="G36"/>
  <c r="S35"/>
  <c r="J35"/>
  <c r="G35"/>
  <c r="S34"/>
  <c r="J34"/>
  <c r="G34"/>
  <c r="S33"/>
  <c r="J33"/>
  <c r="G33"/>
  <c r="J32"/>
  <c r="G32"/>
  <c r="J31"/>
  <c r="G31"/>
  <c r="J30"/>
  <c r="G30"/>
  <c r="J29"/>
  <c r="G29"/>
  <c r="J28"/>
  <c r="G28"/>
  <c r="J27"/>
  <c r="G27"/>
  <c r="J26"/>
  <c r="G26"/>
  <c r="J25"/>
  <c r="G25"/>
  <c r="S24"/>
  <c r="J24"/>
  <c r="G24"/>
  <c r="S23"/>
  <c r="J23"/>
  <c r="G23"/>
  <c r="S22"/>
  <c r="J22"/>
  <c r="G22"/>
  <c r="S21"/>
  <c r="J21"/>
  <c r="G21"/>
  <c r="S20"/>
  <c r="J20"/>
  <c r="G20"/>
  <c r="S19"/>
  <c r="J19"/>
  <c r="G19"/>
  <c r="S18"/>
  <c r="J18"/>
  <c r="G18"/>
  <c r="S17"/>
  <c r="J17"/>
  <c r="G17"/>
  <c r="S16"/>
  <c r="J16"/>
  <c r="G16"/>
  <c r="S15"/>
  <c r="J15"/>
  <c r="G15"/>
  <c r="S14"/>
  <c r="J14"/>
  <c r="G14"/>
  <c r="S13"/>
  <c r="J13"/>
  <c r="G13"/>
  <c r="S12"/>
  <c r="J12"/>
  <c r="G12"/>
  <c r="S11"/>
  <c r="J11"/>
  <c r="G11"/>
  <c r="S10"/>
  <c r="J10"/>
  <c r="G10"/>
  <c r="S9"/>
  <c r="J9"/>
  <c r="G9"/>
  <c r="S8"/>
  <c r="J8"/>
  <c r="G8"/>
  <c r="S7"/>
  <c r="J7"/>
  <c r="G7"/>
  <c r="S6"/>
  <c r="S53" s="1"/>
  <c r="S54" s="1"/>
  <c r="J6"/>
  <c r="G6"/>
  <c r="S5"/>
  <c r="J5"/>
  <c r="G5"/>
  <c r="S4"/>
  <c r="J4"/>
  <c r="G4"/>
  <c r="S3"/>
  <c r="J3"/>
  <c r="G3"/>
  <c r="T12" i="11"/>
  <c r="Q12"/>
  <c r="H12"/>
  <c r="T9"/>
  <c r="Q9"/>
  <c r="H9"/>
  <c r="O47"/>
  <c r="N47"/>
  <c r="M47"/>
  <c r="K47"/>
  <c r="J47"/>
  <c r="I47"/>
  <c r="G52" i="12"/>
  <c r="G51"/>
  <c r="G50"/>
  <c r="G49"/>
  <c r="G48"/>
  <c r="G47"/>
  <c r="G46"/>
  <c r="G36"/>
  <c r="G35"/>
  <c r="G34"/>
  <c r="G32"/>
  <c r="G31"/>
  <c r="G30"/>
  <c r="G29"/>
  <c r="G28"/>
  <c r="G18"/>
  <c r="G24"/>
  <c r="G23"/>
  <c r="G22"/>
  <c r="G21"/>
  <c r="G16"/>
  <c r="G15"/>
  <c r="G14"/>
  <c r="G13"/>
  <c r="G12"/>
  <c r="G11"/>
  <c r="G72"/>
  <c r="G71"/>
  <c r="G70"/>
  <c r="G68"/>
  <c r="G67"/>
  <c r="G66"/>
  <c r="G65"/>
  <c r="G64"/>
  <c r="G63"/>
  <c r="G62"/>
  <c r="G61"/>
  <c r="G60"/>
  <c r="G59"/>
  <c r="G58"/>
  <c r="G57"/>
  <c r="G56"/>
  <c r="G55"/>
  <c r="G54"/>
  <c r="G53"/>
  <c r="G45"/>
  <c r="G44"/>
  <c r="G43"/>
  <c r="G42"/>
  <c r="G41"/>
  <c r="G40"/>
  <c r="G39"/>
  <c r="G38"/>
  <c r="G37"/>
  <c r="G33"/>
  <c r="G27"/>
  <c r="G26"/>
  <c r="G20"/>
  <c r="G10"/>
  <c r="G9"/>
  <c r="G8"/>
  <c r="G7"/>
  <c r="G6"/>
  <c r="G5"/>
  <c r="G4"/>
  <c r="G3"/>
  <c r="G2"/>
  <c r="P46" i="11"/>
  <c r="M46"/>
  <c r="N46"/>
  <c r="O41"/>
  <c r="O40"/>
  <c r="O38"/>
  <c r="O37"/>
  <c r="O35"/>
  <c r="O34"/>
  <c r="O33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T41" i="9"/>
  <c r="S41"/>
  <c r="F37" i="10"/>
  <c r="G37"/>
  <c r="F30"/>
  <c r="G40" i="1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K46"/>
  <c r="I46"/>
  <c r="D43"/>
  <c r="J24"/>
  <c r="J46" s="1"/>
  <c r="L38" i="9"/>
  <c r="L37"/>
  <c r="H38" i="10"/>
  <c r="D38"/>
  <c r="H22"/>
  <c r="G22"/>
  <c r="E22"/>
  <c r="G31"/>
  <c r="G38" s="1"/>
  <c r="D31"/>
  <c r="D35" s="1"/>
  <c r="D36" s="1"/>
  <c r="D37" s="1"/>
  <c r="G30"/>
  <c r="D28"/>
  <c r="D29" s="1"/>
  <c r="D30" s="1"/>
  <c r="G21"/>
  <c r="D19"/>
  <c r="D20" s="1"/>
  <c r="D21" s="1"/>
  <c r="G12"/>
  <c r="D10"/>
  <c r="D11" s="1"/>
  <c r="D12" s="1"/>
  <c r="D13" s="1"/>
  <c r="I70"/>
  <c r="H68"/>
  <c r="F68"/>
  <c r="E68"/>
  <c r="H67"/>
  <c r="F67"/>
  <c r="E67"/>
  <c r="H66"/>
  <c r="F66"/>
  <c r="E66"/>
  <c r="H65"/>
  <c r="F65"/>
  <c r="E65"/>
  <c r="H64"/>
  <c r="F64"/>
  <c r="E64"/>
  <c r="H63"/>
  <c r="F63"/>
  <c r="E63"/>
  <c r="H62"/>
  <c r="F62"/>
  <c r="E62"/>
  <c r="H61"/>
  <c r="F61"/>
  <c r="E61"/>
  <c r="H59"/>
  <c r="E59"/>
  <c r="D59"/>
  <c r="H58"/>
  <c r="E58"/>
  <c r="D58"/>
  <c r="H57"/>
  <c r="E57"/>
  <c r="D57"/>
  <c r="H56"/>
  <c r="E56"/>
  <c r="D56"/>
  <c r="H55"/>
  <c r="E55"/>
  <c r="D55"/>
  <c r="H54"/>
  <c r="E54"/>
  <c r="D54"/>
  <c r="H53"/>
  <c r="E53"/>
  <c r="D53"/>
  <c r="H52"/>
  <c r="E52"/>
  <c r="D52"/>
  <c r="H51"/>
  <c r="E51"/>
  <c r="D51"/>
  <c r="H49"/>
  <c r="F49"/>
  <c r="E49"/>
  <c r="H48"/>
  <c r="F48"/>
  <c r="E48"/>
  <c r="H46"/>
  <c r="F46"/>
  <c r="E46"/>
  <c r="H45"/>
  <c r="F45"/>
  <c r="E45"/>
  <c r="H44"/>
  <c r="F44"/>
  <c r="E44"/>
  <c r="H43"/>
  <c r="F43"/>
  <c r="E43"/>
  <c r="H42"/>
  <c r="F42"/>
  <c r="E42"/>
  <c r="H41"/>
  <c r="F41"/>
  <c r="E41"/>
  <c r="H34"/>
  <c r="F34"/>
  <c r="E34"/>
  <c r="H27"/>
  <c r="F27"/>
  <c r="E27"/>
  <c r="H26"/>
  <c r="H31" s="1"/>
  <c r="F26"/>
  <c r="E26"/>
  <c r="H25"/>
  <c r="F25"/>
  <c r="E25"/>
  <c r="E28" s="1"/>
  <c r="E29" s="1"/>
  <c r="E30" s="1"/>
  <c r="E31" s="1"/>
  <c r="E35" s="1"/>
  <c r="E36" s="1"/>
  <c r="E37" s="1"/>
  <c r="E38" s="1"/>
  <c r="H18"/>
  <c r="F18"/>
  <c r="E18"/>
  <c r="H17"/>
  <c r="F17"/>
  <c r="E17"/>
  <c r="H16"/>
  <c r="F16"/>
  <c r="F21" s="1"/>
  <c r="E16"/>
  <c r="H9"/>
  <c r="F9"/>
  <c r="E9"/>
  <c r="H8"/>
  <c r="F8"/>
  <c r="E8"/>
  <c r="H7"/>
  <c r="F7"/>
  <c r="E7"/>
  <c r="H6"/>
  <c r="F6"/>
  <c r="E6"/>
  <c r="H5"/>
  <c r="F5"/>
  <c r="E5"/>
  <c r="H4"/>
  <c r="F4"/>
  <c r="E4"/>
  <c r="H2"/>
  <c r="F2"/>
  <c r="E2"/>
  <c r="Q49" i="9"/>
  <c r="Q50" s="1"/>
  <c r="P49"/>
  <c r="P50" s="1"/>
  <c r="Q24"/>
  <c r="R49"/>
  <c r="R50" s="1"/>
  <c r="K32"/>
  <c r="K25"/>
  <c r="K26"/>
  <c r="K27"/>
  <c r="K28"/>
  <c r="K29"/>
  <c r="K30"/>
  <c r="K31"/>
  <c r="K33"/>
  <c r="K34"/>
  <c r="K35"/>
  <c r="K36"/>
  <c r="K39"/>
  <c r="K40"/>
  <c r="K41"/>
  <c r="K42"/>
  <c r="K43"/>
  <c r="K44"/>
  <c r="K45"/>
  <c r="K24"/>
  <c r="M2"/>
  <c r="M3"/>
  <c r="M4"/>
  <c r="M5"/>
  <c r="M6"/>
  <c r="M7"/>
  <c r="M8"/>
  <c r="M9"/>
  <c r="M10"/>
  <c r="M11"/>
  <c r="M12"/>
  <c r="M13"/>
  <c r="M14"/>
  <c r="M18"/>
  <c r="M19"/>
  <c r="M21"/>
  <c r="M24"/>
  <c r="M25"/>
  <c r="M26"/>
  <c r="M28"/>
  <c r="M29"/>
  <c r="M30"/>
  <c r="M31"/>
  <c r="M33"/>
  <c r="M34"/>
  <c r="M40"/>
  <c r="M42"/>
  <c r="M43"/>
  <c r="H27"/>
  <c r="F27"/>
  <c r="M27" s="1"/>
  <c r="E27"/>
  <c r="H34"/>
  <c r="E34"/>
  <c r="D34"/>
  <c r="H33"/>
  <c r="E33"/>
  <c r="D33"/>
  <c r="H31"/>
  <c r="E31"/>
  <c r="D31"/>
  <c r="H30"/>
  <c r="E30"/>
  <c r="D30"/>
  <c r="H29"/>
  <c r="E29"/>
  <c r="D29"/>
  <c r="H28"/>
  <c r="E28"/>
  <c r="D28"/>
  <c r="H26"/>
  <c r="E26"/>
  <c r="D26"/>
  <c r="E39"/>
  <c r="F39"/>
  <c r="M39" s="1"/>
  <c r="H39"/>
  <c r="E32" i="3"/>
  <c r="F32"/>
  <c r="E59" i="9"/>
  <c r="E58"/>
  <c r="I47"/>
  <c r="H45"/>
  <c r="F45"/>
  <c r="M45" s="1"/>
  <c r="E45"/>
  <c r="H44"/>
  <c r="F44"/>
  <c r="M44" s="1"/>
  <c r="E44"/>
  <c r="H41"/>
  <c r="F41"/>
  <c r="M41" s="1"/>
  <c r="E41"/>
  <c r="H24"/>
  <c r="E24"/>
  <c r="H23"/>
  <c r="F23"/>
  <c r="M23" s="1"/>
  <c r="E23"/>
  <c r="F22"/>
  <c r="M22" s="1"/>
  <c r="H20"/>
  <c r="F20"/>
  <c r="M20" s="1"/>
  <c r="E20"/>
  <c r="H17"/>
  <c r="F17"/>
  <c r="M17" s="1"/>
  <c r="E17"/>
  <c r="H16"/>
  <c r="F16"/>
  <c r="M16" s="1"/>
  <c r="H15"/>
  <c r="F15"/>
  <c r="M15" s="1"/>
  <c r="E15"/>
  <c r="E52" i="1"/>
  <c r="D52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52" s="1"/>
  <c r="G98" i="7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I49" i="1"/>
  <c r="G49"/>
  <c r="G49" i="5"/>
  <c r="F49"/>
  <c r="F47" i="6"/>
  <c r="E47"/>
  <c r="F46"/>
  <c r="E46"/>
  <c r="F45"/>
  <c r="E45"/>
  <c r="F44"/>
  <c r="E44"/>
  <c r="F43"/>
  <c r="E43"/>
  <c r="F42"/>
  <c r="E42"/>
  <c r="F41"/>
  <c r="E41"/>
  <c r="F40"/>
  <c r="E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  <c r="E49" i="5"/>
  <c r="E50" s="1"/>
  <c r="E51" s="1"/>
  <c r="E52" s="1"/>
  <c r="D49"/>
  <c r="D50" s="1"/>
  <c r="D51" s="1"/>
  <c r="D52" s="1"/>
  <c r="F47"/>
  <c r="E47"/>
  <c r="F46"/>
  <c r="E46"/>
  <c r="F45"/>
  <c r="E45"/>
  <c r="F44"/>
  <c r="E44"/>
  <c r="F43"/>
  <c r="E43"/>
  <c r="F42"/>
  <c r="E42"/>
  <c r="F41"/>
  <c r="E41"/>
  <c r="F40"/>
  <c r="E40"/>
  <c r="E39"/>
  <c r="D39"/>
  <c r="E38"/>
  <c r="D38"/>
  <c r="E37"/>
  <c r="D37"/>
  <c r="E35"/>
  <c r="D35"/>
  <c r="E34"/>
  <c r="D34"/>
  <c r="E33"/>
  <c r="D33"/>
  <c r="E32"/>
  <c r="D32"/>
  <c r="E31"/>
  <c r="D31"/>
  <c r="F23"/>
  <c r="E23"/>
  <c r="F22"/>
  <c r="E22"/>
  <c r="F21"/>
  <c r="E21"/>
  <c r="F20"/>
  <c r="E20"/>
  <c r="F19"/>
  <c r="F18"/>
  <c r="E18"/>
  <c r="F17"/>
  <c r="E17"/>
  <c r="F16"/>
  <c r="E16"/>
  <c r="F15"/>
  <c r="F14"/>
  <c r="F13"/>
  <c r="F12"/>
  <c r="F11"/>
  <c r="F10"/>
  <c r="F9"/>
  <c r="F8"/>
  <c r="E8"/>
  <c r="F7"/>
  <c r="E7"/>
  <c r="F6"/>
  <c r="E6"/>
  <c r="F5"/>
  <c r="E5"/>
  <c r="F4"/>
  <c r="E4"/>
  <c r="F3"/>
  <c r="E3"/>
  <c r="F2"/>
  <c r="E2"/>
  <c r="D31" i="4"/>
  <c r="D32"/>
  <c r="D33"/>
  <c r="D39"/>
  <c r="D38"/>
  <c r="D37"/>
  <c r="D36"/>
  <c r="D35"/>
  <c r="D34"/>
  <c r="E31"/>
  <c r="E32"/>
  <c r="E33"/>
  <c r="E34"/>
  <c r="E35"/>
  <c r="E36"/>
  <c r="E37"/>
  <c r="E38"/>
  <c r="E39"/>
  <c r="E40"/>
  <c r="F47"/>
  <c r="E47"/>
  <c r="F46"/>
  <c r="E46"/>
  <c r="F45"/>
  <c r="E45"/>
  <c r="F44"/>
  <c r="E44"/>
  <c r="F43"/>
  <c r="E43"/>
  <c r="F42"/>
  <c r="E42"/>
  <c r="F41"/>
  <c r="E41"/>
  <c r="F40"/>
  <c r="F23"/>
  <c r="E23"/>
  <c r="F22"/>
  <c r="E22"/>
  <c r="F21"/>
  <c r="E21"/>
  <c r="F20"/>
  <c r="E20"/>
  <c r="F19"/>
  <c r="F18"/>
  <c r="E18"/>
  <c r="F17"/>
  <c r="E17"/>
  <c r="F16"/>
  <c r="E16"/>
  <c r="F15"/>
  <c r="F14"/>
  <c r="F13"/>
  <c r="F12"/>
  <c r="F11"/>
  <c r="E11"/>
  <c r="F10"/>
  <c r="E10"/>
  <c r="F9"/>
  <c r="E9"/>
  <c r="F8"/>
  <c r="F7"/>
  <c r="F6"/>
  <c r="F5"/>
  <c r="F4"/>
  <c r="F3"/>
  <c r="E3"/>
  <c r="F2"/>
  <c r="E2"/>
  <c r="F35" i="3"/>
  <c r="E35"/>
  <c r="F34"/>
  <c r="E34"/>
  <c r="F33"/>
  <c r="E33"/>
  <c r="F31"/>
  <c r="E31"/>
  <c r="F30"/>
  <c r="E30"/>
  <c r="F29"/>
  <c r="E29"/>
  <c r="F28"/>
  <c r="E28"/>
  <c r="F27"/>
  <c r="E27"/>
  <c r="F22"/>
  <c r="F21"/>
  <c r="F20"/>
  <c r="F19"/>
  <c r="F18"/>
  <c r="E22"/>
  <c r="E21"/>
  <c r="E20"/>
  <c r="E19"/>
  <c r="E18"/>
  <c r="F17"/>
  <c r="E17"/>
  <c r="F16"/>
  <c r="E16"/>
  <c r="C3" i="2"/>
  <c r="H36" i="12" l="1"/>
  <c r="H24"/>
  <c r="O46" i="11"/>
  <c r="Q54" i="9"/>
  <c r="Q56" s="1"/>
  <c r="E10" i="10"/>
  <c r="E11" s="1"/>
  <c r="E12" s="1"/>
  <c r="E13" s="1"/>
  <c r="H13"/>
  <c r="E19"/>
  <c r="E20" s="1"/>
  <c r="E21" s="1"/>
  <c r="F12"/>
  <c r="G70"/>
  <c r="H73"/>
  <c r="D70"/>
  <c r="D71" s="1"/>
  <c r="D72" s="1"/>
  <c r="D73" s="1"/>
  <c r="F70"/>
  <c r="E70"/>
  <c r="E71" s="1"/>
  <c r="E72" s="1"/>
  <c r="E73" s="1"/>
  <c r="D47" i="9"/>
  <c r="D48" s="1"/>
  <c r="D49" s="1"/>
  <c r="D50" s="1"/>
  <c r="F47"/>
  <c r="E5" i="1"/>
  <c r="D3" i="2"/>
  <c r="E17" i="1"/>
  <c r="E45"/>
  <c r="F3"/>
  <c r="F7"/>
  <c r="F11"/>
  <c r="F15"/>
  <c r="F19"/>
  <c r="F23"/>
  <c r="F43"/>
  <c r="F47"/>
  <c r="D27"/>
  <c r="D31"/>
  <c r="D35"/>
  <c r="D39"/>
  <c r="E27"/>
  <c r="E31"/>
  <c r="E35"/>
  <c r="E39"/>
  <c r="E4"/>
  <c r="E8"/>
  <c r="E12"/>
  <c r="E16"/>
  <c r="E20"/>
  <c r="E40"/>
  <c r="E44"/>
  <c r="F2"/>
  <c r="F6"/>
  <c r="F10"/>
  <c r="F14"/>
  <c r="F18"/>
  <c r="F22"/>
  <c r="F42"/>
  <c r="F46"/>
  <c r="D26"/>
  <c r="D30"/>
  <c r="D34"/>
  <c r="D38"/>
  <c r="E26"/>
  <c r="E30"/>
  <c r="E34"/>
  <c r="E38"/>
  <c r="E9"/>
  <c r="E21"/>
  <c r="E3"/>
  <c r="E11"/>
  <c r="E19"/>
  <c r="E23"/>
  <c r="E43"/>
  <c r="E47"/>
  <c r="F5"/>
  <c r="F9"/>
  <c r="F13"/>
  <c r="F17"/>
  <c r="F21"/>
  <c r="F41"/>
  <c r="F45"/>
  <c r="D25"/>
  <c r="D29"/>
  <c r="D33"/>
  <c r="D37"/>
  <c r="E25"/>
  <c r="E29"/>
  <c r="E33"/>
  <c r="E37"/>
  <c r="E13"/>
  <c r="E41"/>
  <c r="E7"/>
  <c r="E15"/>
  <c r="E2"/>
  <c r="E6"/>
  <c r="E10"/>
  <c r="E14"/>
  <c r="E18"/>
  <c r="E22"/>
  <c r="E42"/>
  <c r="E46"/>
  <c r="F4"/>
  <c r="F8"/>
  <c r="F12"/>
  <c r="F16"/>
  <c r="F20"/>
  <c r="F40"/>
  <c r="F44"/>
  <c r="D24"/>
  <c r="D28"/>
  <c r="D32"/>
  <c r="D36"/>
  <c r="E24"/>
  <c r="E28"/>
  <c r="E32"/>
  <c r="E36"/>
  <c r="D49" l="1"/>
  <c r="D50" s="1"/>
  <c r="D51" s="1"/>
  <c r="E49"/>
  <c r="E50" s="1"/>
  <c r="E51" s="1"/>
  <c r="F49"/>
  <c r="H22" i="9"/>
  <c r="H50" s="1"/>
  <c r="G47"/>
  <c r="M50"/>
  <c r="E22"/>
  <c r="E47" s="1"/>
  <c r="E48" s="1"/>
  <c r="E49" s="1"/>
  <c r="E50" s="1"/>
</calcChain>
</file>

<file path=xl/sharedStrings.xml><?xml version="1.0" encoding="utf-8"?>
<sst xmlns="http://schemas.openxmlformats.org/spreadsheetml/2006/main" count="1183" uniqueCount="211">
  <si>
    <t>ACTIVITY</t>
  </si>
  <si>
    <t>PreMob-PO</t>
  </si>
  <si>
    <t>NO</t>
  </si>
  <si>
    <t>PreMob-HSE1</t>
  </si>
  <si>
    <t>PreMob-HSE2</t>
  </si>
  <si>
    <t>PreMob-HSE3</t>
  </si>
  <si>
    <t>PreMob-HSE4</t>
  </si>
  <si>
    <t>PreMob-HSE5</t>
  </si>
  <si>
    <t>PreMob-HSE6</t>
  </si>
  <si>
    <t>PreMob-HSE7</t>
  </si>
  <si>
    <t>PreMob-TRN1</t>
  </si>
  <si>
    <t>PreMob-HSE8</t>
  </si>
  <si>
    <t>DESCRIPTION</t>
  </si>
  <si>
    <t>PreMob-EQ1</t>
  </si>
  <si>
    <t>PreMob-EQ2</t>
  </si>
  <si>
    <t>PreMob-EQ3</t>
  </si>
  <si>
    <t>PreMob-SEC1</t>
  </si>
  <si>
    <t>PreMob-SEC2</t>
  </si>
  <si>
    <t>PreMob-SEC3</t>
  </si>
  <si>
    <t>PreMob-FTO</t>
  </si>
  <si>
    <t>ISSUE PO</t>
  </si>
  <si>
    <t>Contractor submit HSE, JHA plan</t>
  </si>
  <si>
    <t xml:space="preserve"> </t>
  </si>
  <si>
    <t>Proj Eng review HSE plan</t>
  </si>
  <si>
    <t>VATmins</t>
  </si>
  <si>
    <t>PLTdays</t>
  </si>
  <si>
    <t>PreMob-OFF</t>
  </si>
  <si>
    <t>PreMob-MED</t>
  </si>
  <si>
    <t>Bush Clearing</t>
  </si>
  <si>
    <t>Stripping</t>
  </si>
  <si>
    <t>SandFilling</t>
  </si>
  <si>
    <t>CementStab</t>
  </si>
  <si>
    <t>BaseCourse</t>
  </si>
  <si>
    <t>AshpaltSurf1</t>
  </si>
  <si>
    <t>AshpaltSurf2</t>
  </si>
  <si>
    <t>AshpaltSurf3</t>
  </si>
  <si>
    <t>DEMOB1</t>
  </si>
  <si>
    <t>DEMOB2</t>
  </si>
  <si>
    <t>HSE Adv review HSE plan</t>
  </si>
  <si>
    <t>Contract Holder review plan</t>
  </si>
  <si>
    <t>Contract Owner review plan</t>
  </si>
  <si>
    <t>Hold Challenge session</t>
  </si>
  <si>
    <t>Issue Premob Cert</t>
  </si>
  <si>
    <t>Contractor Submit Equipment list</t>
  </si>
  <si>
    <t>Send Equip list to Logistics</t>
  </si>
  <si>
    <t>Inspect Equipment (Premob)</t>
  </si>
  <si>
    <t>Contractor submit Security plan</t>
  </si>
  <si>
    <t>Send Security plan to ASA</t>
  </si>
  <si>
    <t>Approve Security plan</t>
  </si>
  <si>
    <t>Obtain FTO</t>
  </si>
  <si>
    <t>Contractor move EQP/PERS to site</t>
  </si>
  <si>
    <t>Conduct HSE Induction</t>
  </si>
  <si>
    <t>Set up Site office</t>
  </si>
  <si>
    <t>Medical Certification</t>
  </si>
  <si>
    <t>Cement Slab</t>
  </si>
  <si>
    <t>Base Course</t>
  </si>
  <si>
    <t>MC1</t>
  </si>
  <si>
    <t>Colas</t>
  </si>
  <si>
    <t>Apply Ashpalt wearing course</t>
  </si>
  <si>
    <t>Clean Site</t>
  </si>
  <si>
    <t>Remove EQP/PERS from site</t>
  </si>
  <si>
    <t>PreparedLoc</t>
  </si>
  <si>
    <t>Prepared Location</t>
  </si>
  <si>
    <t>VATdays</t>
  </si>
  <si>
    <t>PLTmins</t>
  </si>
  <si>
    <t>Hrs</t>
  </si>
  <si>
    <t>Mins</t>
  </si>
  <si>
    <t>Day</t>
  </si>
  <si>
    <t>Sec</t>
  </si>
  <si>
    <t>Work Day</t>
  </si>
  <si>
    <t>ConcreteWorks1</t>
  </si>
  <si>
    <t>ConcreteWorks2</t>
  </si>
  <si>
    <t>ConcreteWorks3</t>
  </si>
  <si>
    <t>ConcreteWorks4</t>
  </si>
  <si>
    <t>ConcreteWorks5</t>
  </si>
  <si>
    <t>ConcreteWorks6</t>
  </si>
  <si>
    <t>ConcreteWorks7</t>
  </si>
  <si>
    <t>Hardcore</t>
  </si>
  <si>
    <t>Excavation</t>
  </si>
  <si>
    <t>Blinding</t>
  </si>
  <si>
    <t>Reinforcement Fixing</t>
  </si>
  <si>
    <t>Formwok</t>
  </si>
  <si>
    <t>Concrete Casting</t>
  </si>
  <si>
    <t>Curing</t>
  </si>
  <si>
    <t>Waste Pit</t>
  </si>
  <si>
    <t>Gen Slab</t>
  </si>
  <si>
    <t>Mud Tank Slab</t>
  </si>
  <si>
    <t>Evacuation Pit</t>
  </si>
  <si>
    <t>Cellar Pit</t>
  </si>
  <si>
    <t>Cella Slab</t>
  </si>
  <si>
    <t>Flowline Trench</t>
  </si>
  <si>
    <t>Perimeter Drains</t>
  </si>
  <si>
    <t>Fencing</t>
  </si>
  <si>
    <t>Septic Tank/Soakaway</t>
  </si>
  <si>
    <t>VA</t>
  </si>
  <si>
    <t>LT</t>
  </si>
  <si>
    <t xml:space="preserve"> Formwork</t>
  </si>
  <si>
    <t xml:space="preserve">Cost </t>
  </si>
  <si>
    <t>130k</t>
  </si>
  <si>
    <t>100k</t>
  </si>
  <si>
    <t>230k</t>
  </si>
  <si>
    <t>20k</t>
  </si>
  <si>
    <t>30k</t>
  </si>
  <si>
    <t>240k</t>
  </si>
  <si>
    <t>80k</t>
  </si>
  <si>
    <t>183k</t>
  </si>
  <si>
    <t>24k</t>
  </si>
  <si>
    <t>Gen  Slab</t>
  </si>
  <si>
    <t>Mud Tank</t>
  </si>
  <si>
    <t>Cellat Pit/Slab/Flowline trench</t>
  </si>
  <si>
    <t>Cost</t>
  </si>
  <si>
    <t>Cement  Slab</t>
  </si>
  <si>
    <t>Formwork</t>
  </si>
  <si>
    <t>Costs</t>
  </si>
  <si>
    <t>ConcreteSlabs1</t>
  </si>
  <si>
    <t>ConcreteSlabs2</t>
  </si>
  <si>
    <t>ConcreteSlabs3</t>
  </si>
  <si>
    <t>ConcreteSlabs4</t>
  </si>
  <si>
    <t>ConcreteSlabs5</t>
  </si>
  <si>
    <t>ConcreteSlabs6</t>
  </si>
  <si>
    <t>ConcreteSlabs7</t>
  </si>
  <si>
    <t>ConcreteSlabs8</t>
  </si>
  <si>
    <t>ConcreteSlabs9</t>
  </si>
  <si>
    <t>Days</t>
  </si>
  <si>
    <t>Hours</t>
  </si>
  <si>
    <t>Months</t>
  </si>
  <si>
    <t>Month</t>
  </si>
  <si>
    <t>Cellat Pit/Slab</t>
  </si>
  <si>
    <t>month</t>
  </si>
  <si>
    <t>workday</t>
  </si>
  <si>
    <t>minutes</t>
  </si>
  <si>
    <t>VAT+PLT</t>
  </si>
  <si>
    <t>VAT+PLT2</t>
  </si>
  <si>
    <t>Flowline trench</t>
  </si>
  <si>
    <t>Mnths</t>
  </si>
  <si>
    <t>Cement Stabilisation</t>
  </si>
  <si>
    <t>Crushed Rock Base</t>
  </si>
  <si>
    <t>AshpaltSurf4</t>
  </si>
  <si>
    <t>AshpaltSurf5</t>
  </si>
  <si>
    <t>Costs F$</t>
  </si>
  <si>
    <t>For Cycle time Calculations (Paralell activities have been removed)</t>
  </si>
  <si>
    <t>All processes Including parallel Processes</t>
  </si>
  <si>
    <t>Improvemnets</t>
  </si>
  <si>
    <t>Lean Action</t>
  </si>
  <si>
    <t>Standard Work/Quality in Station</t>
  </si>
  <si>
    <t>Discontinue process</t>
  </si>
  <si>
    <t>Activity</t>
  </si>
  <si>
    <t>Standard Work/Quality in Station/Full Delegation/Full process review</t>
  </si>
  <si>
    <t>Implement Durabase Mat tech</t>
  </si>
  <si>
    <t>Source sand from proximate locations</t>
  </si>
  <si>
    <t>Evaluate precast concrete/Form work 
Eliminate waste pit - to calculate cost benefit
Elimnate or reduce Generator Slab
Re-evaluate slabs from DPR regulation of containments and avoiding seepage</t>
  </si>
  <si>
    <t xml:space="preserve">Adim send list to Premob Inspector </t>
  </si>
  <si>
    <t>Admin arranges Vehicle</t>
  </si>
  <si>
    <t>Inspector Prepares for journey</t>
  </si>
  <si>
    <t>Inspector travels to location with Request</t>
  </si>
  <si>
    <t>Contractor Submit Equipment list to Contract holder</t>
  </si>
  <si>
    <t>Contract Holder Send Equip list to Premob Admin</t>
  </si>
  <si>
    <t>Inspector informs Contractholder of inspection date</t>
  </si>
  <si>
    <t>Premob Inspector allocates inspector</t>
  </si>
  <si>
    <t>Contract holder agrees?</t>
  </si>
  <si>
    <t>Inspector carry out Premob inspection</t>
  </si>
  <si>
    <t>Documents OK/Passed?</t>
  </si>
  <si>
    <t>Release result/Sicker 2days</t>
  </si>
  <si>
    <t>Not ok - Prepare fault Notice 48hrs</t>
  </si>
  <si>
    <t>Send fault notice to Contract Holder</t>
  </si>
  <si>
    <t>Yes Carry Out premob inspection</t>
  </si>
  <si>
    <t>Is fault repaired within 10 days??</t>
  </si>
  <si>
    <t>No - fault not repaired within 10 days start afresh</t>
  </si>
  <si>
    <t>PreMob-EQ4</t>
  </si>
  <si>
    <t>PreMob-EQ5</t>
  </si>
  <si>
    <t>PreMob-EQ6</t>
  </si>
  <si>
    <t>PreMob-EQ7</t>
  </si>
  <si>
    <t>PreMob-EQ8</t>
  </si>
  <si>
    <t>PreMob-EQ9</t>
  </si>
  <si>
    <t>PreMob-EQ10</t>
  </si>
  <si>
    <t>PreMob-EQ11</t>
  </si>
  <si>
    <t>PreMob-EQ12</t>
  </si>
  <si>
    <t>PreMob-EQ13</t>
  </si>
  <si>
    <t>PreMob-EQ14</t>
  </si>
  <si>
    <t>PreMob-EQ15</t>
  </si>
  <si>
    <t>PreMob-EQ16</t>
  </si>
  <si>
    <t>PreMob-EQ17</t>
  </si>
  <si>
    <t>Contractor submit Security plan to contract holder</t>
  </si>
  <si>
    <t>Contract holder sends Security plan to ASA for approval</t>
  </si>
  <si>
    <t>ASA signs document</t>
  </si>
  <si>
    <t>Contract holder signs document</t>
  </si>
  <si>
    <t>Contractor Signs document</t>
  </si>
  <si>
    <t>YES -ASA sends plan to contract holder to print for signature</t>
  </si>
  <si>
    <t>NO - ASA send document to contract holder</t>
  </si>
  <si>
    <t>Contract holders send document to contrtactor for rework</t>
  </si>
  <si>
    <t>Contractor reworks security plan and resubmits</t>
  </si>
  <si>
    <t>PreMob-SEC4</t>
  </si>
  <si>
    <t>PreMob-SEC5</t>
  </si>
  <si>
    <t>PreMob-SEC6</t>
  </si>
  <si>
    <t>PreMob-SEC7</t>
  </si>
  <si>
    <t>PreMob-SEC9</t>
  </si>
  <si>
    <t>PreMob-SEC10</t>
  </si>
  <si>
    <t>PreMob-SEC11</t>
  </si>
  <si>
    <t>Security Mgr Approve Security plan</t>
  </si>
  <si>
    <t>CementSlabs2</t>
  </si>
  <si>
    <t>Transport DBM</t>
  </si>
  <si>
    <t>Durabase Mats</t>
  </si>
  <si>
    <t>Lay DBM</t>
  </si>
  <si>
    <t>Retrieve DBM</t>
  </si>
  <si>
    <t>SAS Reviews Doucmentation Ok?</t>
  </si>
  <si>
    <t>Note workdays = 26days/month</t>
  </si>
  <si>
    <t>dDiscontinue Ashpalting</t>
  </si>
  <si>
    <t>Cycle Efficiency%</t>
  </si>
  <si>
    <t>SAVINGS</t>
  </si>
  <si>
    <t>TOTAL</t>
  </si>
  <si>
    <t>Contractor submit HSE, JHA,Security plan &amp; Equip List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</si>
</sst>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2"/>
      <color theme="1"/>
      <name val="Futura Medium"/>
    </font>
    <font>
      <b/>
      <sz val="12"/>
      <color theme="1"/>
      <name val="Futura Medium"/>
    </font>
    <font>
      <b/>
      <i/>
      <sz val="12"/>
      <color rgb="FFFF0000"/>
      <name val="Futura Medium"/>
    </font>
    <font>
      <b/>
      <i/>
      <sz val="10"/>
      <color rgb="FFFF0000"/>
      <name val="Futura Medium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0" fontId="3" fillId="0" borderId="0" xfId="0" applyFont="1" applyAlignment="1">
      <alignment horizontal="center"/>
    </xf>
    <xf numFmtId="1" fontId="2" fillId="0" borderId="0" xfId="0" applyNumberFormat="1" applyFont="1"/>
    <xf numFmtId="0" fontId="2" fillId="0" borderId="0" xfId="0" applyFont="1" applyBorder="1"/>
    <xf numFmtId="1" fontId="2" fillId="0" borderId="0" xfId="0" applyNumberFormat="1" applyFont="1" applyBorder="1"/>
    <xf numFmtId="0" fontId="2" fillId="0" borderId="0" xfId="0" applyFont="1" applyBorder="1" applyAlignment="1"/>
    <xf numFmtId="164" fontId="3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" fontId="4" fillId="0" borderId="0" xfId="0" applyNumberFormat="1" applyFont="1"/>
    <xf numFmtId="0" fontId="4" fillId="0" borderId="0" xfId="0" applyFont="1" applyBorder="1"/>
    <xf numFmtId="1" fontId="4" fillId="0" borderId="0" xfId="0" applyNumberFormat="1" applyFont="1" applyBorder="1"/>
    <xf numFmtId="0" fontId="4" fillId="0" borderId="0" xfId="0" applyFont="1" applyBorder="1" applyAlignment="1"/>
    <xf numFmtId="2" fontId="4" fillId="0" borderId="0" xfId="0" applyNumberFormat="1" applyFont="1"/>
    <xf numFmtId="1" fontId="5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" fontId="1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1" fontId="4" fillId="7" borderId="0" xfId="0" applyNumberFormat="1" applyFont="1" applyFill="1"/>
    <xf numFmtId="1" fontId="4" fillId="6" borderId="0" xfId="0" applyNumberFormat="1" applyFont="1" applyFill="1"/>
    <xf numFmtId="1" fontId="4" fillId="6" borderId="0" xfId="0" applyNumberFormat="1" applyFont="1" applyFill="1" applyBorder="1"/>
    <xf numFmtId="0" fontId="5" fillId="8" borderId="1" xfId="0" applyFont="1" applyFill="1" applyBorder="1"/>
    <xf numFmtId="0" fontId="4" fillId="8" borderId="1" xfId="0" applyFont="1" applyFill="1" applyBorder="1"/>
    <xf numFmtId="0" fontId="2" fillId="8" borderId="1" xfId="0" applyFont="1" applyFill="1" applyBorder="1"/>
    <xf numFmtId="0" fontId="4" fillId="0" borderId="0" xfId="0" applyFont="1" applyFill="1"/>
    <xf numFmtId="1" fontId="4" fillId="0" borderId="0" xfId="0" applyNumberFormat="1" applyFont="1" applyFill="1"/>
    <xf numFmtId="0" fontId="6" fillId="0" borderId="0" xfId="0" applyFont="1" applyFill="1"/>
    <xf numFmtId="1" fontId="6" fillId="0" borderId="0" xfId="0" applyNumberFormat="1" applyFont="1" applyFill="1"/>
    <xf numFmtId="0" fontId="6" fillId="0" borderId="0" xfId="0" applyFont="1"/>
    <xf numFmtId="1" fontId="6" fillId="0" borderId="0" xfId="0" applyNumberFormat="1" applyFont="1"/>
    <xf numFmtId="165" fontId="4" fillId="0" borderId="0" xfId="0" applyNumberFormat="1" applyFont="1"/>
    <xf numFmtId="0" fontId="7" fillId="0" borderId="0" xfId="0" applyFont="1"/>
    <xf numFmtId="0" fontId="6" fillId="0" borderId="2" xfId="0" applyFont="1" applyFill="1" applyBorder="1"/>
    <xf numFmtId="0" fontId="6" fillId="0" borderId="3" xfId="0" applyFont="1" applyFill="1" applyBorder="1"/>
    <xf numFmtId="1" fontId="6" fillId="0" borderId="3" xfId="0" applyNumberFormat="1" applyFont="1" applyFill="1" applyBorder="1"/>
    <xf numFmtId="0" fontId="4" fillId="0" borderId="4" xfId="0" applyFont="1" applyBorder="1"/>
    <xf numFmtId="0" fontId="6" fillId="0" borderId="5" xfId="0" applyFont="1" applyFill="1" applyBorder="1"/>
    <xf numFmtId="0" fontId="6" fillId="0" borderId="0" xfId="0" applyFont="1" applyFill="1" applyBorder="1"/>
    <xf numFmtId="1" fontId="6" fillId="0" borderId="0" xfId="0" applyNumberFormat="1" applyFont="1" applyFill="1" applyBorder="1"/>
    <xf numFmtId="0" fontId="4" fillId="0" borderId="6" xfId="0" applyFont="1" applyBorder="1"/>
    <xf numFmtId="0" fontId="6" fillId="0" borderId="7" xfId="0" applyFont="1" applyFill="1" applyBorder="1"/>
    <xf numFmtId="0" fontId="6" fillId="0" borderId="8" xfId="0" applyFont="1" applyFill="1" applyBorder="1"/>
    <xf numFmtId="1" fontId="6" fillId="0" borderId="8" xfId="0" applyNumberFormat="1" applyFont="1" applyFill="1" applyBorder="1"/>
    <xf numFmtId="0" fontId="4" fillId="0" borderId="9" xfId="0" applyFont="1" applyBorder="1"/>
    <xf numFmtId="0" fontId="6" fillId="0" borderId="10" xfId="0" applyFont="1" applyFill="1" applyBorder="1"/>
    <xf numFmtId="0" fontId="6" fillId="0" borderId="11" xfId="0" applyFont="1" applyBorder="1"/>
    <xf numFmtId="1" fontId="6" fillId="0" borderId="11" xfId="0" applyNumberFormat="1" applyFont="1" applyBorder="1"/>
    <xf numFmtId="0" fontId="4" fillId="0" borderId="12" xfId="0" applyFont="1" applyBorder="1"/>
    <xf numFmtId="0" fontId="6" fillId="0" borderId="13" xfId="0" applyFont="1" applyFill="1" applyBorder="1"/>
    <xf numFmtId="0" fontId="6" fillId="0" borderId="0" xfId="0" applyFont="1" applyBorder="1"/>
    <xf numFmtId="1" fontId="6" fillId="0" borderId="0" xfId="0" applyNumberFormat="1" applyFont="1" applyBorder="1"/>
    <xf numFmtId="0" fontId="4" fillId="0" borderId="14" xfId="0" applyFont="1" applyBorder="1"/>
    <xf numFmtId="0" fontId="6" fillId="0" borderId="15" xfId="0" applyFont="1" applyFill="1" applyBorder="1"/>
    <xf numFmtId="0" fontId="6" fillId="0" borderId="16" xfId="0" applyFont="1" applyBorder="1"/>
    <xf numFmtId="1" fontId="6" fillId="0" borderId="16" xfId="0" applyNumberFormat="1" applyFont="1" applyBorder="1"/>
    <xf numFmtId="0" fontId="4" fillId="0" borderId="17" xfId="0" applyFont="1" applyBorder="1"/>
    <xf numFmtId="165" fontId="6" fillId="0" borderId="0" xfId="0" applyNumberFormat="1" applyFont="1" applyBorder="1"/>
    <xf numFmtId="1" fontId="4" fillId="0" borderId="11" xfId="0" applyNumberFormat="1" applyFont="1" applyBorder="1"/>
    <xf numFmtId="1" fontId="4" fillId="0" borderId="16" xfId="0" applyNumberFormat="1" applyFont="1" applyBorder="1"/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0" fontId="3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18" xfId="0" applyFont="1" applyFill="1" applyBorder="1" applyAlignment="1">
      <alignment wrapText="1"/>
    </xf>
    <xf numFmtId="2" fontId="2" fillId="0" borderId="0" xfId="0" applyNumberFormat="1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9" xfId="0" applyFont="1" applyFill="1" applyBorder="1" applyAlignment="1">
      <alignment wrapText="1"/>
    </xf>
    <xf numFmtId="0" fontId="2" fillId="0" borderId="20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1" fontId="3" fillId="0" borderId="1" xfId="0" applyNumberFormat="1" applyFont="1" applyFill="1" applyBorder="1" applyAlignment="1">
      <alignment wrapText="1"/>
    </xf>
    <xf numFmtId="1" fontId="3" fillId="0" borderId="21" xfId="0" applyNumberFormat="1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" fillId="0" borderId="17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3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8" borderId="22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1" fontId="2" fillId="8" borderId="1" xfId="0" applyNumberFormat="1" applyFont="1" applyFill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1" fontId="3" fillId="0" borderId="11" xfId="0" applyNumberFormat="1" applyFont="1" applyBorder="1" applyAlignment="1">
      <alignment wrapText="1"/>
    </xf>
    <xf numFmtId="0" fontId="3" fillId="0" borderId="13" xfId="0" applyFont="1" applyBorder="1" applyAlignment="1">
      <alignment wrapText="1"/>
    </xf>
    <xf numFmtId="1" fontId="2" fillId="0" borderId="0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0" fontId="5" fillId="8" borderId="1" xfId="0" applyFont="1" applyFill="1" applyBorder="1" applyAlignment="1">
      <alignment wrapText="1"/>
    </xf>
    <xf numFmtId="0" fontId="8" fillId="0" borderId="0" xfId="0" applyFont="1"/>
    <xf numFmtId="0" fontId="4" fillId="0" borderId="23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8" borderId="22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1" fontId="4" fillId="8" borderId="1" xfId="0" applyNumberFormat="1" applyFont="1" applyFill="1" applyBorder="1" applyAlignment="1">
      <alignment wrapText="1"/>
    </xf>
    <xf numFmtId="0" fontId="4" fillId="0" borderId="24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" fontId="3" fillId="0" borderId="0" xfId="0" applyNumberFormat="1" applyFont="1" applyAlignment="1">
      <alignment wrapText="1"/>
    </xf>
    <xf numFmtId="1" fontId="8" fillId="0" borderId="0" xfId="0" applyNumberFormat="1" applyFont="1"/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" fontId="2" fillId="0" borderId="0" xfId="0" applyNumberFormat="1" applyFont="1" applyAlignment="1">
      <alignment wrapText="1"/>
    </xf>
    <xf numFmtId="0" fontId="3" fillId="9" borderId="1" xfId="0" applyFont="1" applyFill="1" applyBorder="1" applyAlignment="1">
      <alignment wrapText="1"/>
    </xf>
    <xf numFmtId="0" fontId="3" fillId="8" borderId="0" xfId="0" applyFont="1" applyFill="1" applyBorder="1" applyAlignment="1">
      <alignment wrapText="1"/>
    </xf>
    <xf numFmtId="0" fontId="2" fillId="9" borderId="22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1" fontId="2" fillId="9" borderId="1" xfId="0" applyNumberFormat="1" applyFont="1" applyFill="1" applyBorder="1" applyAlignment="1">
      <alignment wrapText="1"/>
    </xf>
    <xf numFmtId="1" fontId="2" fillId="8" borderId="0" xfId="0" applyNumberFormat="1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8" fillId="0" borderId="1" xfId="0" applyFont="1" applyFill="1" applyBorder="1"/>
    <xf numFmtId="0" fontId="2" fillId="8" borderId="18" xfId="0" applyFont="1" applyFill="1" applyBorder="1" applyAlignment="1">
      <alignment wrapText="1"/>
    </xf>
    <xf numFmtId="0" fontId="2" fillId="9" borderId="18" xfId="0" applyFont="1" applyFill="1" applyBorder="1" applyAlignment="1">
      <alignment wrapText="1"/>
    </xf>
    <xf numFmtId="0" fontId="2" fillId="0" borderId="29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3" fillId="9" borderId="8" xfId="0" applyFont="1" applyFill="1" applyBorder="1" applyAlignment="1">
      <alignment wrapText="1"/>
    </xf>
    <xf numFmtId="1" fontId="2" fillId="9" borderId="33" xfId="0" applyNumberFormat="1" applyFont="1" applyFill="1" applyBorder="1" applyAlignment="1">
      <alignment wrapText="1"/>
    </xf>
    <xf numFmtId="1" fontId="2" fillId="8" borderId="34" xfId="0" applyNumberFormat="1" applyFont="1" applyFill="1" applyBorder="1" applyAlignment="1">
      <alignment wrapText="1"/>
    </xf>
    <xf numFmtId="1" fontId="2" fillId="8" borderId="35" xfId="0" applyNumberFormat="1" applyFont="1" applyFill="1" applyBorder="1" applyAlignment="1">
      <alignment wrapText="1"/>
    </xf>
    <xf numFmtId="1" fontId="2" fillId="8" borderId="36" xfId="0" applyNumberFormat="1" applyFont="1" applyFill="1" applyBorder="1" applyAlignment="1">
      <alignment wrapText="1"/>
    </xf>
    <xf numFmtId="1" fontId="2" fillId="8" borderId="32" xfId="0" applyNumberFormat="1" applyFont="1" applyFill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32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2" fillId="0" borderId="18" xfId="0" applyNumberFormat="1" applyFont="1" applyBorder="1" applyAlignment="1">
      <alignment wrapText="1"/>
    </xf>
    <xf numFmtId="1" fontId="2" fillId="0" borderId="38" xfId="0" applyNumberFormat="1" applyFont="1" applyBorder="1" applyAlignment="1">
      <alignment wrapText="1"/>
    </xf>
    <xf numFmtId="1" fontId="2" fillId="0" borderId="39" xfId="0" applyNumberFormat="1" applyFont="1" applyBorder="1" applyAlignment="1">
      <alignment wrapText="1"/>
    </xf>
    <xf numFmtId="1" fontId="2" fillId="0" borderId="40" xfId="0" applyNumberFormat="1" applyFont="1" applyBorder="1" applyAlignment="1">
      <alignment wrapText="1"/>
    </xf>
    <xf numFmtId="1" fontId="2" fillId="0" borderId="41" xfId="0" applyNumberFormat="1" applyFont="1" applyBorder="1" applyAlignment="1">
      <alignment wrapText="1"/>
    </xf>
    <xf numFmtId="1" fontId="2" fillId="0" borderId="32" xfId="0" applyNumberFormat="1" applyFont="1" applyBorder="1" applyAlignment="1">
      <alignment wrapText="1"/>
    </xf>
    <xf numFmtId="1" fontId="2" fillId="0" borderId="37" xfId="0" applyNumberFormat="1" applyFont="1" applyBorder="1" applyAlignment="1">
      <alignment wrapText="1"/>
    </xf>
    <xf numFmtId="1" fontId="0" fillId="0" borderId="0" xfId="0" applyNumberFormat="1"/>
    <xf numFmtId="1" fontId="2" fillId="9" borderId="2" xfId="0" applyNumberFormat="1" applyFont="1" applyFill="1" applyBorder="1" applyAlignment="1">
      <alignment wrapText="1"/>
    </xf>
    <xf numFmtId="1" fontId="4" fillId="0" borderId="33" xfId="0" applyNumberFormat="1" applyFont="1" applyFill="1" applyBorder="1" applyAlignment="1">
      <alignment wrapText="1"/>
    </xf>
    <xf numFmtId="0" fontId="8" fillId="0" borderId="33" xfId="0" applyFont="1" applyFill="1" applyBorder="1"/>
    <xf numFmtId="1" fontId="4" fillId="0" borderId="38" xfId="0" applyNumberFormat="1" applyFont="1" applyFill="1" applyBorder="1" applyAlignment="1">
      <alignment wrapText="1"/>
    </xf>
    <xf numFmtId="1" fontId="8" fillId="0" borderId="39" xfId="0" applyNumberFormat="1" applyFont="1" applyFill="1" applyBorder="1"/>
    <xf numFmtId="1" fontId="8" fillId="0" borderId="40" xfId="0" applyNumberFormat="1" applyFont="1" applyFill="1" applyBorder="1"/>
    <xf numFmtId="0" fontId="2" fillId="5" borderId="33" xfId="0" applyFont="1" applyFill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3" fillId="0" borderId="36" xfId="0" applyFont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8" fillId="0" borderId="22" xfId="0" applyFont="1" applyFill="1" applyBorder="1"/>
    <xf numFmtId="0" fontId="2" fillId="0" borderId="36" xfId="0" applyFont="1" applyBorder="1" applyAlignment="1">
      <alignment wrapText="1"/>
    </xf>
    <xf numFmtId="1" fontId="2" fillId="0" borderId="8" xfId="0" applyNumberFormat="1" applyFont="1" applyBorder="1" applyAlignment="1">
      <alignment wrapText="1"/>
    </xf>
    <xf numFmtId="1" fontId="2" fillId="0" borderId="42" xfId="0" applyNumberFormat="1" applyFont="1" applyBorder="1" applyAlignment="1">
      <alignment wrapText="1"/>
    </xf>
    <xf numFmtId="1" fontId="2" fillId="0" borderId="3" xfId="0" applyNumberFormat="1" applyFont="1" applyBorder="1" applyAlignment="1">
      <alignment wrapText="1"/>
    </xf>
    <xf numFmtId="1" fontId="4" fillId="0" borderId="8" xfId="0" applyNumberFormat="1" applyFont="1" applyFill="1" applyBorder="1" applyAlignment="1">
      <alignment wrapText="1"/>
    </xf>
    <xf numFmtId="1" fontId="8" fillId="0" borderId="42" xfId="0" applyNumberFormat="1" applyFont="1" applyFill="1" applyBorder="1"/>
    <xf numFmtId="1" fontId="8" fillId="0" borderId="3" xfId="0" applyNumberFormat="1" applyFont="1" applyFill="1" applyBorder="1"/>
    <xf numFmtId="1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19050</xdr:colOff>
      <xdr:row>29</xdr:row>
      <xdr:rowOff>38100</xdr:rowOff>
    </xdr:from>
    <xdr:to>
      <xdr:col>45</xdr:col>
      <xdr:colOff>28575</xdr:colOff>
      <xdr:row>32</xdr:row>
      <xdr:rowOff>19050</xdr:rowOff>
    </xdr:to>
    <xdr:cxnSp macro="">
      <xdr:nvCxnSpPr>
        <xdr:cNvPr id="3" name="Straight Connector 2"/>
        <xdr:cNvCxnSpPr/>
      </xdr:nvCxnSpPr>
      <xdr:spPr>
        <a:xfrm flipH="1">
          <a:off x="14211300" y="5800725"/>
          <a:ext cx="9525" cy="581025"/>
        </a:xfrm>
        <a:prstGeom prst="line">
          <a:avLst/>
        </a:prstGeom>
        <a:ln w="2857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</xdr:row>
      <xdr:rowOff>28575</xdr:rowOff>
    </xdr:from>
    <xdr:to>
      <xdr:col>23</xdr:col>
      <xdr:colOff>19050</xdr:colOff>
      <xdr:row>14</xdr:row>
      <xdr:rowOff>180975</xdr:rowOff>
    </xdr:to>
    <xdr:cxnSp macro="">
      <xdr:nvCxnSpPr>
        <xdr:cNvPr id="5" name="Straight Connector 4"/>
        <xdr:cNvCxnSpPr/>
      </xdr:nvCxnSpPr>
      <xdr:spPr>
        <a:xfrm>
          <a:off x="8439150" y="219075"/>
          <a:ext cx="9525" cy="2743200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228600</xdr:colOff>
      <xdr:row>14</xdr:row>
      <xdr:rowOff>19050</xdr:rowOff>
    </xdr:from>
    <xdr:to>
      <xdr:col>31</xdr:col>
      <xdr:colOff>238125</xdr:colOff>
      <xdr:row>22</xdr:row>
      <xdr:rowOff>180975</xdr:rowOff>
    </xdr:to>
    <xdr:cxnSp macro="">
      <xdr:nvCxnSpPr>
        <xdr:cNvPr id="6" name="Straight Connector 5"/>
        <xdr:cNvCxnSpPr/>
      </xdr:nvCxnSpPr>
      <xdr:spPr>
        <a:xfrm>
          <a:off x="10753725" y="2800350"/>
          <a:ext cx="9525" cy="1743075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22</xdr:row>
      <xdr:rowOff>9525</xdr:rowOff>
    </xdr:from>
    <xdr:to>
      <xdr:col>23</xdr:col>
      <xdr:colOff>28575</xdr:colOff>
      <xdr:row>29</xdr:row>
      <xdr:rowOff>0</xdr:rowOff>
    </xdr:to>
    <xdr:cxnSp macro="">
      <xdr:nvCxnSpPr>
        <xdr:cNvPr id="8" name="Straight Connector 7"/>
        <xdr:cNvCxnSpPr/>
      </xdr:nvCxnSpPr>
      <xdr:spPr>
        <a:xfrm>
          <a:off x="8448675" y="4371975"/>
          <a:ext cx="9525" cy="1390650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2"/>
  <sheetViews>
    <sheetView workbookViewId="0">
      <selection activeCell="F3" sqref="F3"/>
    </sheetView>
  </sheetViews>
  <sheetFormatPr defaultRowHeight="12.75"/>
  <cols>
    <col min="1" max="1" width="7.28515625" style="2" customWidth="1"/>
    <col min="2" max="2" width="24.7109375" style="2" customWidth="1"/>
    <col min="3" max="3" width="39.5703125" style="2" customWidth="1"/>
    <col min="4" max="4" width="9.140625" style="2"/>
    <col min="5" max="5" width="12" style="2" customWidth="1"/>
    <col min="6" max="6" width="8.7109375" style="5" customWidth="1"/>
    <col min="7" max="8" width="10.140625" style="2" customWidth="1"/>
    <col min="9" max="9" width="11.140625" style="2" customWidth="1"/>
    <col min="10" max="16384" width="9.140625" style="2"/>
  </cols>
  <sheetData>
    <row r="1" spans="1:19" ht="15.75">
      <c r="A1" s="15" t="s">
        <v>2</v>
      </c>
      <c r="B1" s="15" t="s">
        <v>0</v>
      </c>
      <c r="C1" s="15" t="s">
        <v>12</v>
      </c>
      <c r="D1" s="15" t="s">
        <v>24</v>
      </c>
      <c r="E1" s="15" t="s">
        <v>64</v>
      </c>
      <c r="F1" s="16" t="s">
        <v>63</v>
      </c>
      <c r="G1" s="15" t="s">
        <v>25</v>
      </c>
      <c r="H1" s="15" t="s">
        <v>126</v>
      </c>
      <c r="I1" s="15" t="s">
        <v>113</v>
      </c>
    </row>
    <row r="2" spans="1:19" ht="15.75">
      <c r="A2" s="14">
        <v>1</v>
      </c>
      <c r="B2" s="14" t="s">
        <v>1</v>
      </c>
      <c r="C2" s="14" t="s">
        <v>20</v>
      </c>
      <c r="D2" s="17">
        <v>5</v>
      </c>
      <c r="E2" s="17">
        <f t="shared" ref="E2:E47" si="0">G2*DayMin</f>
        <v>6720</v>
      </c>
      <c r="F2" s="17">
        <f t="shared" ref="F2:F47" si="1">D2/DayMin</f>
        <v>1.0416666666666666E-2</v>
      </c>
      <c r="G2" s="17">
        <v>14</v>
      </c>
      <c r="H2" s="17">
        <f>G2/22</f>
        <v>0.63636363636363635</v>
      </c>
      <c r="I2" s="14" t="s">
        <v>22</v>
      </c>
      <c r="O2" s="3"/>
      <c r="P2" s="3"/>
      <c r="Q2" s="4"/>
      <c r="R2" s="3"/>
      <c r="S2" s="3"/>
    </row>
    <row r="3" spans="1:19" ht="15.75">
      <c r="A3" s="14">
        <v>2</v>
      </c>
      <c r="B3" s="14" t="s">
        <v>3</v>
      </c>
      <c r="C3" s="14" t="s">
        <v>21</v>
      </c>
      <c r="D3" s="17">
        <v>5</v>
      </c>
      <c r="E3" s="17">
        <f t="shared" si="0"/>
        <v>10080</v>
      </c>
      <c r="F3" s="17">
        <f t="shared" si="1"/>
        <v>1.0416666666666666E-2</v>
      </c>
      <c r="G3" s="17">
        <v>21</v>
      </c>
      <c r="H3" s="17">
        <f t="shared" ref="H3:H47" si="2">G3/22</f>
        <v>0.95454545454545459</v>
      </c>
      <c r="I3" s="14"/>
      <c r="Q3" s="5"/>
    </row>
    <row r="4" spans="1:19" ht="15.75">
      <c r="A4" s="14">
        <v>3</v>
      </c>
      <c r="B4" s="14" t="s">
        <v>4</v>
      </c>
      <c r="C4" s="14" t="s">
        <v>23</v>
      </c>
      <c r="D4" s="17">
        <v>480</v>
      </c>
      <c r="E4" s="17">
        <f t="shared" si="0"/>
        <v>1440</v>
      </c>
      <c r="F4" s="17">
        <f t="shared" si="1"/>
        <v>1</v>
      </c>
      <c r="G4" s="17">
        <v>3</v>
      </c>
      <c r="H4" s="17">
        <f t="shared" si="2"/>
        <v>0.13636363636363635</v>
      </c>
      <c r="I4" s="14"/>
    </row>
    <row r="5" spans="1:19" ht="15.75">
      <c r="A5" s="14">
        <v>4</v>
      </c>
      <c r="B5" s="14" t="s">
        <v>5</v>
      </c>
      <c r="C5" s="14" t="s">
        <v>38</v>
      </c>
      <c r="D5" s="17">
        <v>480</v>
      </c>
      <c r="E5" s="17">
        <f t="shared" si="0"/>
        <v>1440</v>
      </c>
      <c r="F5" s="17">
        <f t="shared" si="1"/>
        <v>1</v>
      </c>
      <c r="G5" s="17">
        <v>3</v>
      </c>
      <c r="H5" s="17">
        <f t="shared" si="2"/>
        <v>0.13636363636363635</v>
      </c>
      <c r="I5" s="14"/>
    </row>
    <row r="6" spans="1:19" ht="15.75">
      <c r="A6" s="14">
        <v>5</v>
      </c>
      <c r="B6" s="14" t="s">
        <v>6</v>
      </c>
      <c r="C6" s="14" t="s">
        <v>39</v>
      </c>
      <c r="D6" s="17">
        <v>480</v>
      </c>
      <c r="E6" s="17">
        <f t="shared" si="0"/>
        <v>1920</v>
      </c>
      <c r="F6" s="17">
        <f t="shared" si="1"/>
        <v>1</v>
      </c>
      <c r="G6" s="17">
        <v>4</v>
      </c>
      <c r="H6" s="17">
        <f t="shared" si="2"/>
        <v>0.18181818181818182</v>
      </c>
      <c r="I6" s="14"/>
    </row>
    <row r="7" spans="1:19" ht="15.75">
      <c r="A7" s="14">
        <v>6</v>
      </c>
      <c r="B7" s="14" t="s">
        <v>7</v>
      </c>
      <c r="C7" s="14" t="s">
        <v>40</v>
      </c>
      <c r="D7" s="17">
        <v>480</v>
      </c>
      <c r="E7" s="17">
        <f t="shared" si="0"/>
        <v>3360</v>
      </c>
      <c r="F7" s="17">
        <f t="shared" si="1"/>
        <v>1</v>
      </c>
      <c r="G7" s="17">
        <v>7</v>
      </c>
      <c r="H7" s="17">
        <f t="shared" si="2"/>
        <v>0.31818181818181818</v>
      </c>
      <c r="I7" s="14"/>
    </row>
    <row r="8" spans="1:19" ht="15.75">
      <c r="A8" s="14">
        <v>7</v>
      </c>
      <c r="B8" s="14" t="s">
        <v>8</v>
      </c>
      <c r="C8" s="14" t="s">
        <v>41</v>
      </c>
      <c r="D8" s="17">
        <v>480</v>
      </c>
      <c r="E8" s="17">
        <f t="shared" si="0"/>
        <v>3360</v>
      </c>
      <c r="F8" s="17">
        <f t="shared" si="1"/>
        <v>1</v>
      </c>
      <c r="G8" s="17">
        <v>7</v>
      </c>
      <c r="H8" s="17">
        <f t="shared" si="2"/>
        <v>0.31818181818181818</v>
      </c>
      <c r="I8" s="14"/>
    </row>
    <row r="9" spans="1:19" ht="15.75">
      <c r="A9" s="14">
        <v>8</v>
      </c>
      <c r="B9" s="14" t="s">
        <v>13</v>
      </c>
      <c r="C9" s="14" t="s">
        <v>43</v>
      </c>
      <c r="D9" s="17">
        <v>5</v>
      </c>
      <c r="E9" s="17">
        <f t="shared" si="0"/>
        <v>6720</v>
      </c>
      <c r="F9" s="17">
        <f t="shared" si="1"/>
        <v>1.0416666666666666E-2</v>
      </c>
      <c r="G9" s="17">
        <v>14</v>
      </c>
      <c r="H9" s="17">
        <f t="shared" si="2"/>
        <v>0.63636363636363635</v>
      </c>
      <c r="I9" s="14"/>
    </row>
    <row r="10" spans="1:19" ht="15.75">
      <c r="A10" s="14">
        <v>9</v>
      </c>
      <c r="B10" s="14" t="s">
        <v>14</v>
      </c>
      <c r="C10" s="14" t="s">
        <v>44</v>
      </c>
      <c r="D10" s="17">
        <v>5</v>
      </c>
      <c r="E10" s="17">
        <f t="shared" si="0"/>
        <v>158.4</v>
      </c>
      <c r="F10" s="17">
        <f t="shared" si="1"/>
        <v>1.0416666666666666E-2</v>
      </c>
      <c r="G10" s="17">
        <v>0.33</v>
      </c>
      <c r="H10" s="17">
        <f t="shared" si="2"/>
        <v>1.5000000000000001E-2</v>
      </c>
      <c r="I10" s="14"/>
    </row>
    <row r="11" spans="1:19" ht="15.75">
      <c r="A11" s="14">
        <v>10</v>
      </c>
      <c r="B11" s="14" t="s">
        <v>15</v>
      </c>
      <c r="C11" s="14" t="s">
        <v>45</v>
      </c>
      <c r="D11" s="17">
        <v>960</v>
      </c>
      <c r="E11" s="17">
        <f t="shared" si="0"/>
        <v>13440</v>
      </c>
      <c r="F11" s="17">
        <f t="shared" si="1"/>
        <v>2</v>
      </c>
      <c r="G11" s="17">
        <v>28</v>
      </c>
      <c r="H11" s="17">
        <f t="shared" si="2"/>
        <v>1.2727272727272727</v>
      </c>
      <c r="I11" s="14"/>
    </row>
    <row r="12" spans="1:19" ht="15.75">
      <c r="A12" s="14">
        <v>11</v>
      </c>
      <c r="B12" s="14" t="s">
        <v>16</v>
      </c>
      <c r="C12" s="14" t="s">
        <v>46</v>
      </c>
      <c r="D12" s="17">
        <v>5</v>
      </c>
      <c r="E12" s="17">
        <f t="shared" si="0"/>
        <v>3360</v>
      </c>
      <c r="F12" s="17">
        <f t="shared" si="1"/>
        <v>1.0416666666666666E-2</v>
      </c>
      <c r="G12" s="17">
        <v>7</v>
      </c>
      <c r="H12" s="17">
        <f t="shared" si="2"/>
        <v>0.31818181818181818</v>
      </c>
      <c r="I12" s="14"/>
    </row>
    <row r="13" spans="1:19" ht="15.75">
      <c r="A13" s="14">
        <v>12</v>
      </c>
      <c r="B13" s="14" t="s">
        <v>17</v>
      </c>
      <c r="C13" s="14" t="s">
        <v>47</v>
      </c>
      <c r="D13" s="17">
        <v>5</v>
      </c>
      <c r="E13" s="17">
        <f t="shared" si="0"/>
        <v>0</v>
      </c>
      <c r="F13" s="17">
        <f t="shared" si="1"/>
        <v>1.0416666666666666E-2</v>
      </c>
      <c r="G13" s="17"/>
      <c r="H13" s="17">
        <f t="shared" si="2"/>
        <v>0</v>
      </c>
      <c r="I13" s="14"/>
    </row>
    <row r="14" spans="1:19" ht="15.75">
      <c r="A14" s="14">
        <v>13</v>
      </c>
      <c r="B14" s="14" t="s">
        <v>18</v>
      </c>
      <c r="C14" s="14" t="s">
        <v>48</v>
      </c>
      <c r="D14" s="17">
        <v>2</v>
      </c>
      <c r="E14" s="17">
        <f t="shared" si="0"/>
        <v>10080</v>
      </c>
      <c r="F14" s="17">
        <f t="shared" si="1"/>
        <v>4.1666666666666666E-3</v>
      </c>
      <c r="G14" s="17">
        <v>21</v>
      </c>
      <c r="H14" s="17">
        <f t="shared" si="2"/>
        <v>0.95454545454545459</v>
      </c>
      <c r="I14" s="14"/>
    </row>
    <row r="15" spans="1:19" ht="15.75">
      <c r="A15" s="14">
        <v>14</v>
      </c>
      <c r="B15" s="14" t="s">
        <v>19</v>
      </c>
      <c r="C15" s="14" t="s">
        <v>49</v>
      </c>
      <c r="D15" s="17">
        <v>480</v>
      </c>
      <c r="E15" s="17">
        <f t="shared" si="0"/>
        <v>20160</v>
      </c>
      <c r="F15" s="17">
        <f t="shared" si="1"/>
        <v>1</v>
      </c>
      <c r="G15" s="17">
        <v>42</v>
      </c>
      <c r="H15" s="17">
        <f t="shared" si="2"/>
        <v>1.9090909090909092</v>
      </c>
      <c r="I15" s="14"/>
    </row>
    <row r="16" spans="1:19" ht="15.75">
      <c r="A16" s="14">
        <v>15</v>
      </c>
      <c r="B16" s="14" t="s">
        <v>9</v>
      </c>
      <c r="C16" s="14" t="s">
        <v>42</v>
      </c>
      <c r="D16" s="17">
        <v>5</v>
      </c>
      <c r="E16" s="17">
        <f t="shared" si="0"/>
        <v>16800</v>
      </c>
      <c r="F16" s="17">
        <f t="shared" si="1"/>
        <v>1.0416666666666666E-2</v>
      </c>
      <c r="G16" s="17">
        <v>35</v>
      </c>
      <c r="H16" s="17">
        <f t="shared" si="2"/>
        <v>1.5909090909090908</v>
      </c>
      <c r="I16" s="14"/>
    </row>
    <row r="17" spans="1:12" ht="15.75">
      <c r="A17" s="14">
        <v>16</v>
      </c>
      <c r="B17" s="14" t="s">
        <v>10</v>
      </c>
      <c r="C17" s="14" t="s">
        <v>50</v>
      </c>
      <c r="D17" s="17">
        <v>1440</v>
      </c>
      <c r="E17" s="17">
        <f t="shared" si="0"/>
        <v>6720</v>
      </c>
      <c r="F17" s="17">
        <f t="shared" si="1"/>
        <v>3</v>
      </c>
      <c r="G17" s="17">
        <v>14</v>
      </c>
      <c r="H17" s="17">
        <f t="shared" si="2"/>
        <v>0.63636363636363635</v>
      </c>
      <c r="I17" s="14">
        <v>300000</v>
      </c>
    </row>
    <row r="18" spans="1:12" ht="15.75">
      <c r="A18" s="14">
        <v>17</v>
      </c>
      <c r="B18" s="14" t="s">
        <v>11</v>
      </c>
      <c r="C18" s="14" t="s">
        <v>51</v>
      </c>
      <c r="D18" s="17">
        <v>480</v>
      </c>
      <c r="E18" s="17">
        <f t="shared" si="0"/>
        <v>3360</v>
      </c>
      <c r="F18" s="17">
        <f t="shared" si="1"/>
        <v>1</v>
      </c>
      <c r="G18" s="17">
        <v>7</v>
      </c>
      <c r="H18" s="17">
        <f t="shared" si="2"/>
        <v>0.31818181818181818</v>
      </c>
      <c r="I18" s="14"/>
    </row>
    <row r="19" spans="1:12" ht="15.75">
      <c r="A19" s="14">
        <v>18</v>
      </c>
      <c r="B19" s="14" t="s">
        <v>26</v>
      </c>
      <c r="C19" s="14" t="s">
        <v>52</v>
      </c>
      <c r="D19" s="17">
        <v>480</v>
      </c>
      <c r="E19" s="17">
        <f t="shared" si="0"/>
        <v>3360</v>
      </c>
      <c r="F19" s="17">
        <f t="shared" si="1"/>
        <v>1</v>
      </c>
      <c r="G19" s="17">
        <v>7</v>
      </c>
      <c r="H19" s="17">
        <f t="shared" si="2"/>
        <v>0.31818181818181818</v>
      </c>
      <c r="I19" s="14"/>
    </row>
    <row r="20" spans="1:12" ht="15.75">
      <c r="A20" s="14">
        <v>19</v>
      </c>
      <c r="B20" s="14" t="s">
        <v>27</v>
      </c>
      <c r="C20" s="14" t="s">
        <v>53</v>
      </c>
      <c r="D20" s="17">
        <v>480</v>
      </c>
      <c r="E20" s="17">
        <f t="shared" si="0"/>
        <v>4800</v>
      </c>
      <c r="F20" s="17">
        <f t="shared" si="1"/>
        <v>1</v>
      </c>
      <c r="G20" s="17">
        <v>10</v>
      </c>
      <c r="H20" s="17">
        <f t="shared" si="2"/>
        <v>0.45454545454545453</v>
      </c>
      <c r="I20" s="14"/>
    </row>
    <row r="21" spans="1:12" ht="15.75">
      <c r="A21" s="14">
        <v>20</v>
      </c>
      <c r="B21" s="14" t="s">
        <v>28</v>
      </c>
      <c r="C21" s="14" t="s">
        <v>28</v>
      </c>
      <c r="D21" s="17">
        <v>3360</v>
      </c>
      <c r="E21" s="17">
        <f t="shared" si="0"/>
        <v>4800</v>
      </c>
      <c r="F21" s="17">
        <f t="shared" si="1"/>
        <v>7</v>
      </c>
      <c r="G21" s="17">
        <v>10</v>
      </c>
      <c r="H21" s="17">
        <f t="shared" si="2"/>
        <v>0.45454545454545453</v>
      </c>
      <c r="I21" s="14">
        <v>20000</v>
      </c>
    </row>
    <row r="22" spans="1:12" ht="15.75">
      <c r="A22" s="14">
        <v>21</v>
      </c>
      <c r="B22" s="14" t="s">
        <v>29</v>
      </c>
      <c r="C22" s="14" t="s">
        <v>29</v>
      </c>
      <c r="D22" s="17">
        <v>2400</v>
      </c>
      <c r="E22" s="17">
        <f t="shared" si="0"/>
        <v>3360</v>
      </c>
      <c r="F22" s="17">
        <f t="shared" si="1"/>
        <v>5</v>
      </c>
      <c r="G22" s="17">
        <v>7</v>
      </c>
      <c r="H22" s="17">
        <f t="shared" si="2"/>
        <v>0.31818181818181818</v>
      </c>
      <c r="I22" s="14">
        <v>95000</v>
      </c>
    </row>
    <row r="23" spans="1:12" ht="15.75">
      <c r="A23" s="14">
        <v>22</v>
      </c>
      <c r="B23" s="14" t="s">
        <v>30</v>
      </c>
      <c r="C23" s="18" t="s">
        <v>30</v>
      </c>
      <c r="D23" s="17">
        <v>13440</v>
      </c>
      <c r="E23" s="17">
        <f t="shared" si="0"/>
        <v>26880</v>
      </c>
      <c r="F23" s="17">
        <f t="shared" si="1"/>
        <v>28</v>
      </c>
      <c r="G23" s="17">
        <v>56</v>
      </c>
      <c r="H23" s="17">
        <f t="shared" si="2"/>
        <v>2.5454545454545454</v>
      </c>
      <c r="I23" s="14">
        <v>700000</v>
      </c>
    </row>
    <row r="24" spans="1:12" ht="15.75">
      <c r="A24" s="14">
        <v>23</v>
      </c>
      <c r="B24" s="14" t="s">
        <v>70</v>
      </c>
      <c r="C24" s="18" t="s">
        <v>77</v>
      </c>
      <c r="D24" s="17">
        <f t="shared" ref="D24:D39" si="3">F24*DayMin</f>
        <v>9120</v>
      </c>
      <c r="E24" s="17">
        <f t="shared" si="0"/>
        <v>29760</v>
      </c>
      <c r="F24" s="19">
        <v>19</v>
      </c>
      <c r="G24" s="19">
        <v>62</v>
      </c>
      <c r="H24" s="17">
        <f t="shared" si="2"/>
        <v>2.8181818181818183</v>
      </c>
      <c r="I24" s="14"/>
    </row>
    <row r="25" spans="1:12" ht="15.75">
      <c r="A25" s="14">
        <v>24</v>
      </c>
      <c r="B25" s="14" t="s">
        <v>71</v>
      </c>
      <c r="C25" s="18" t="s">
        <v>78</v>
      </c>
      <c r="D25" s="17">
        <f t="shared" si="3"/>
        <v>39840</v>
      </c>
      <c r="E25" s="17">
        <f t="shared" si="0"/>
        <v>62880</v>
      </c>
      <c r="F25" s="19">
        <v>83</v>
      </c>
      <c r="G25" s="19">
        <v>131</v>
      </c>
      <c r="H25" s="17">
        <f t="shared" si="2"/>
        <v>5.9545454545454541</v>
      </c>
      <c r="I25" s="14"/>
    </row>
    <row r="26" spans="1:12" ht="15.75">
      <c r="A26" s="14">
        <v>25</v>
      </c>
      <c r="B26" s="14" t="s">
        <v>72</v>
      </c>
      <c r="C26" s="18" t="s">
        <v>79</v>
      </c>
      <c r="D26" s="17">
        <f t="shared" si="3"/>
        <v>22080</v>
      </c>
      <c r="E26" s="17">
        <f t="shared" si="0"/>
        <v>47520</v>
      </c>
      <c r="F26" s="19">
        <v>46</v>
      </c>
      <c r="G26" s="19">
        <v>99</v>
      </c>
      <c r="H26" s="17">
        <f t="shared" si="2"/>
        <v>4.5</v>
      </c>
      <c r="I26" s="14"/>
    </row>
    <row r="27" spans="1:12" ht="15.75">
      <c r="A27" s="14">
        <v>26</v>
      </c>
      <c r="B27" s="14" t="s">
        <v>73</v>
      </c>
      <c r="C27" s="18" t="s">
        <v>80</v>
      </c>
      <c r="D27" s="17">
        <f t="shared" si="3"/>
        <v>43200</v>
      </c>
      <c r="E27" s="17">
        <f t="shared" si="0"/>
        <v>72000</v>
      </c>
      <c r="F27" s="19">
        <v>90</v>
      </c>
      <c r="G27" s="19">
        <v>150</v>
      </c>
      <c r="H27" s="17">
        <f t="shared" si="2"/>
        <v>6.8181818181818183</v>
      </c>
      <c r="I27" s="14"/>
    </row>
    <row r="28" spans="1:12" ht="15.75">
      <c r="A28" s="14">
        <v>27</v>
      </c>
      <c r="B28" s="14" t="s">
        <v>74</v>
      </c>
      <c r="C28" s="18" t="s">
        <v>81</v>
      </c>
      <c r="D28" s="17">
        <f t="shared" si="3"/>
        <v>43680</v>
      </c>
      <c r="E28" s="17">
        <f t="shared" si="0"/>
        <v>70080</v>
      </c>
      <c r="F28" s="19">
        <v>91</v>
      </c>
      <c r="G28" s="19">
        <v>146</v>
      </c>
      <c r="H28" s="17">
        <f t="shared" si="2"/>
        <v>6.6363636363636367</v>
      </c>
      <c r="I28" s="14"/>
    </row>
    <row r="29" spans="1:12" ht="15.75">
      <c r="A29" s="14">
        <v>28</v>
      </c>
      <c r="B29" s="14" t="s">
        <v>75</v>
      </c>
      <c r="C29" s="18" t="s">
        <v>82</v>
      </c>
      <c r="D29" s="17">
        <f t="shared" si="3"/>
        <v>55680</v>
      </c>
      <c r="E29" s="17">
        <f t="shared" si="0"/>
        <v>111360</v>
      </c>
      <c r="F29" s="19">
        <v>116</v>
      </c>
      <c r="G29" s="19">
        <v>232</v>
      </c>
      <c r="H29" s="17">
        <f t="shared" si="2"/>
        <v>10.545454545454545</v>
      </c>
      <c r="I29" s="14"/>
    </row>
    <row r="30" spans="1:12" ht="15.75">
      <c r="A30" s="14">
        <v>29</v>
      </c>
      <c r="B30" s="14" t="s">
        <v>76</v>
      </c>
      <c r="C30" s="18" t="s">
        <v>83</v>
      </c>
      <c r="D30" s="17">
        <f t="shared" si="3"/>
        <v>127680</v>
      </c>
      <c r="E30" s="17">
        <f t="shared" si="0"/>
        <v>127680</v>
      </c>
      <c r="F30" s="19">
        <v>266</v>
      </c>
      <c r="G30" s="19">
        <v>266</v>
      </c>
      <c r="H30" s="17">
        <f t="shared" si="2"/>
        <v>12.090909090909092</v>
      </c>
      <c r="I30" s="14"/>
      <c r="K30" s="7"/>
      <c r="L30" s="7"/>
    </row>
    <row r="31" spans="1:12" ht="15.75">
      <c r="A31" s="14">
        <v>30</v>
      </c>
      <c r="B31" s="14" t="s">
        <v>114</v>
      </c>
      <c r="C31" s="18" t="s">
        <v>84</v>
      </c>
      <c r="D31" s="17">
        <f t="shared" si="3"/>
        <v>35520</v>
      </c>
      <c r="E31" s="17">
        <f t="shared" si="0"/>
        <v>71520</v>
      </c>
      <c r="F31" s="19">
        <v>74</v>
      </c>
      <c r="G31" s="19">
        <v>149</v>
      </c>
      <c r="H31" s="17">
        <f t="shared" si="2"/>
        <v>6.7727272727272725</v>
      </c>
      <c r="I31" s="14">
        <v>130000</v>
      </c>
    </row>
    <row r="32" spans="1:12" ht="15.75">
      <c r="A32" s="14">
        <v>31</v>
      </c>
      <c r="B32" s="14" t="s">
        <v>115</v>
      </c>
      <c r="C32" s="18" t="s">
        <v>107</v>
      </c>
      <c r="D32" s="17">
        <f t="shared" si="3"/>
        <v>26400</v>
      </c>
      <c r="E32" s="17">
        <f t="shared" si="0"/>
        <v>39840</v>
      </c>
      <c r="F32" s="19">
        <v>55</v>
      </c>
      <c r="G32" s="19">
        <v>83</v>
      </c>
      <c r="H32" s="17">
        <f t="shared" si="2"/>
        <v>3.7727272727272729</v>
      </c>
      <c r="I32" s="14">
        <v>100000</v>
      </c>
    </row>
    <row r="33" spans="1:18" ht="15.75">
      <c r="A33" s="14">
        <v>32</v>
      </c>
      <c r="B33" s="14" t="s">
        <v>116</v>
      </c>
      <c r="C33" s="18" t="s">
        <v>108</v>
      </c>
      <c r="D33" s="17">
        <f t="shared" si="3"/>
        <v>39360</v>
      </c>
      <c r="E33" s="17">
        <f t="shared" si="0"/>
        <v>39360</v>
      </c>
      <c r="F33" s="19">
        <v>82</v>
      </c>
      <c r="G33" s="19">
        <v>82</v>
      </c>
      <c r="H33" s="17">
        <f t="shared" si="2"/>
        <v>3.7272727272727271</v>
      </c>
      <c r="I33" s="14">
        <v>230000</v>
      </c>
    </row>
    <row r="34" spans="1:18" ht="15.75">
      <c r="A34" s="14">
        <v>33</v>
      </c>
      <c r="B34" s="14" t="s">
        <v>117</v>
      </c>
      <c r="C34" s="18" t="s">
        <v>111</v>
      </c>
      <c r="D34" s="17">
        <f t="shared" si="3"/>
        <v>16800</v>
      </c>
      <c r="E34" s="17">
        <f t="shared" si="0"/>
        <v>20160</v>
      </c>
      <c r="F34" s="19">
        <v>35</v>
      </c>
      <c r="G34" s="19">
        <v>42</v>
      </c>
      <c r="H34" s="17">
        <f t="shared" si="2"/>
        <v>1.9090909090909092</v>
      </c>
      <c r="I34" s="14">
        <v>20000</v>
      </c>
    </row>
    <row r="35" spans="1:18" ht="15.75">
      <c r="A35" s="14">
        <v>34</v>
      </c>
      <c r="B35" s="14" t="s">
        <v>118</v>
      </c>
      <c r="C35" s="18" t="s">
        <v>87</v>
      </c>
      <c r="D35" s="17">
        <f t="shared" si="3"/>
        <v>20160</v>
      </c>
      <c r="E35" s="17">
        <f t="shared" si="0"/>
        <v>24000</v>
      </c>
      <c r="F35" s="19">
        <v>42</v>
      </c>
      <c r="G35" s="19">
        <v>50</v>
      </c>
      <c r="H35" s="17">
        <f t="shared" si="2"/>
        <v>2.2727272727272729</v>
      </c>
      <c r="I35" s="14">
        <v>30000</v>
      </c>
    </row>
    <row r="36" spans="1:18" ht="15.75">
      <c r="A36" s="14">
        <v>35</v>
      </c>
      <c r="B36" s="14" t="s">
        <v>119</v>
      </c>
      <c r="C36" s="18" t="s">
        <v>109</v>
      </c>
      <c r="D36" s="17">
        <f t="shared" si="3"/>
        <v>111360</v>
      </c>
      <c r="E36" s="17">
        <f t="shared" si="0"/>
        <v>162720</v>
      </c>
      <c r="F36" s="19">
        <v>232</v>
      </c>
      <c r="G36" s="19">
        <v>339</v>
      </c>
      <c r="H36" s="17">
        <f t="shared" si="2"/>
        <v>15.409090909090908</v>
      </c>
      <c r="I36" s="14">
        <v>240000</v>
      </c>
    </row>
    <row r="37" spans="1:18" ht="15.75">
      <c r="A37" s="14">
        <v>36</v>
      </c>
      <c r="B37" s="14" t="s">
        <v>120</v>
      </c>
      <c r="C37" s="20" t="s">
        <v>91</v>
      </c>
      <c r="D37" s="17">
        <f t="shared" si="3"/>
        <v>44640</v>
      </c>
      <c r="E37" s="17">
        <f t="shared" si="0"/>
        <v>44640</v>
      </c>
      <c r="F37" s="19">
        <v>93</v>
      </c>
      <c r="G37" s="19">
        <v>93</v>
      </c>
      <c r="H37" s="17">
        <f t="shared" si="2"/>
        <v>4.2272727272727275</v>
      </c>
      <c r="I37" s="14">
        <v>80000</v>
      </c>
    </row>
    <row r="38" spans="1:18" ht="15.75">
      <c r="A38" s="14">
        <v>37</v>
      </c>
      <c r="B38" s="14" t="s">
        <v>121</v>
      </c>
      <c r="C38" s="20" t="s">
        <v>92</v>
      </c>
      <c r="D38" s="17">
        <f t="shared" si="3"/>
        <v>38880</v>
      </c>
      <c r="E38" s="17">
        <f t="shared" si="0"/>
        <v>59040</v>
      </c>
      <c r="F38" s="19">
        <v>81</v>
      </c>
      <c r="G38" s="19">
        <v>123</v>
      </c>
      <c r="H38" s="17">
        <f t="shared" si="2"/>
        <v>5.5909090909090908</v>
      </c>
      <c r="I38" s="14">
        <v>183000</v>
      </c>
    </row>
    <row r="39" spans="1:18" ht="15.75">
      <c r="A39" s="14">
        <v>38</v>
      </c>
      <c r="B39" s="14" t="s">
        <v>122</v>
      </c>
      <c r="C39" s="18" t="s">
        <v>93</v>
      </c>
      <c r="D39" s="17">
        <f t="shared" si="3"/>
        <v>8160</v>
      </c>
      <c r="E39" s="17">
        <f t="shared" si="0"/>
        <v>14400</v>
      </c>
      <c r="F39" s="19">
        <v>17</v>
      </c>
      <c r="G39" s="19">
        <v>30</v>
      </c>
      <c r="H39" s="17">
        <f t="shared" si="2"/>
        <v>1.3636363636363635</v>
      </c>
      <c r="I39" s="14">
        <v>24000</v>
      </c>
      <c r="K39" s="7"/>
      <c r="L39" s="7"/>
    </row>
    <row r="40" spans="1:18" ht="15.75">
      <c r="A40" s="14">
        <v>39</v>
      </c>
      <c r="B40" s="14" t="s">
        <v>31</v>
      </c>
      <c r="C40" s="18" t="s">
        <v>54</v>
      </c>
      <c r="D40" s="17">
        <v>3360</v>
      </c>
      <c r="E40" s="17">
        <f t="shared" si="0"/>
        <v>6720</v>
      </c>
      <c r="F40" s="17">
        <f t="shared" si="1"/>
        <v>7</v>
      </c>
      <c r="G40" s="17">
        <v>14</v>
      </c>
      <c r="H40" s="17">
        <f t="shared" si="2"/>
        <v>0.63636363636363635</v>
      </c>
      <c r="I40" s="14">
        <v>138000</v>
      </c>
    </row>
    <row r="41" spans="1:18" ht="15.75">
      <c r="A41" s="14">
        <v>40</v>
      </c>
      <c r="B41" s="14" t="s">
        <v>32</v>
      </c>
      <c r="C41" s="18" t="s">
        <v>55</v>
      </c>
      <c r="D41" s="17">
        <v>2400</v>
      </c>
      <c r="E41" s="17">
        <f t="shared" si="0"/>
        <v>13440</v>
      </c>
      <c r="F41" s="17">
        <f t="shared" si="1"/>
        <v>5</v>
      </c>
      <c r="G41" s="17">
        <v>28</v>
      </c>
      <c r="H41" s="17">
        <f t="shared" si="2"/>
        <v>1.2727272727272727</v>
      </c>
      <c r="I41" s="14">
        <v>300000</v>
      </c>
    </row>
    <row r="42" spans="1:18" ht="15.75">
      <c r="A42" s="14">
        <v>41</v>
      </c>
      <c r="B42" s="14" t="s">
        <v>33</v>
      </c>
      <c r="C42" s="14" t="s">
        <v>56</v>
      </c>
      <c r="D42" s="17">
        <v>960</v>
      </c>
      <c r="E42" s="17">
        <f t="shared" si="0"/>
        <v>4800</v>
      </c>
      <c r="F42" s="17">
        <f t="shared" si="1"/>
        <v>2</v>
      </c>
      <c r="G42" s="17">
        <v>10</v>
      </c>
      <c r="H42" s="17">
        <f t="shared" si="2"/>
        <v>0.45454545454545453</v>
      </c>
      <c r="I42" s="14">
        <v>20000</v>
      </c>
    </row>
    <row r="43" spans="1:18" ht="15.75">
      <c r="A43" s="14">
        <v>42</v>
      </c>
      <c r="B43" s="14" t="s">
        <v>34</v>
      </c>
      <c r="C43" s="14" t="s">
        <v>57</v>
      </c>
      <c r="D43" s="17">
        <v>3360</v>
      </c>
      <c r="E43" s="17">
        <f t="shared" si="0"/>
        <v>1612800</v>
      </c>
      <c r="F43" s="17">
        <f t="shared" si="1"/>
        <v>7</v>
      </c>
      <c r="G43" s="17">
        <v>3360</v>
      </c>
      <c r="H43" s="17">
        <f t="shared" si="2"/>
        <v>152.72727272727272</v>
      </c>
      <c r="I43" s="14">
        <v>17000</v>
      </c>
    </row>
    <row r="44" spans="1:18" ht="15.75">
      <c r="A44" s="14">
        <v>43</v>
      </c>
      <c r="B44" s="14" t="s">
        <v>35</v>
      </c>
      <c r="C44" s="14" t="s">
        <v>58</v>
      </c>
      <c r="D44" s="17">
        <v>3360</v>
      </c>
      <c r="E44" s="17">
        <f t="shared" si="0"/>
        <v>13440</v>
      </c>
      <c r="F44" s="17">
        <f t="shared" si="1"/>
        <v>7</v>
      </c>
      <c r="G44" s="17">
        <v>28</v>
      </c>
      <c r="H44" s="17">
        <f t="shared" si="2"/>
        <v>1.2727272727272727</v>
      </c>
      <c r="I44" s="14">
        <v>197000</v>
      </c>
      <c r="P44" s="6"/>
      <c r="Q44" s="6"/>
      <c r="R44" s="6"/>
    </row>
    <row r="45" spans="1:18" ht="15.75">
      <c r="A45" s="14">
        <v>44</v>
      </c>
      <c r="B45" s="14" t="s">
        <v>36</v>
      </c>
      <c r="C45" s="14" t="s">
        <v>59</v>
      </c>
      <c r="D45" s="17">
        <v>3360</v>
      </c>
      <c r="E45" s="17">
        <f t="shared" si="0"/>
        <v>6720</v>
      </c>
      <c r="F45" s="17">
        <f t="shared" si="1"/>
        <v>7</v>
      </c>
      <c r="G45" s="17">
        <v>14</v>
      </c>
      <c r="H45" s="17">
        <f t="shared" si="2"/>
        <v>0.63636363636363635</v>
      </c>
      <c r="I45" s="14"/>
    </row>
    <row r="46" spans="1:18" ht="15.75">
      <c r="A46" s="14">
        <v>45</v>
      </c>
      <c r="B46" s="14" t="s">
        <v>37</v>
      </c>
      <c r="C46" s="14" t="s">
        <v>60</v>
      </c>
      <c r="D46" s="17">
        <v>3360</v>
      </c>
      <c r="E46" s="17">
        <f t="shared" si="0"/>
        <v>6720</v>
      </c>
      <c r="F46" s="17">
        <f t="shared" si="1"/>
        <v>7</v>
      </c>
      <c r="G46" s="17">
        <v>14</v>
      </c>
      <c r="H46" s="17">
        <f t="shared" si="2"/>
        <v>0.63636363636363635</v>
      </c>
      <c r="I46" s="14">
        <v>293000</v>
      </c>
    </row>
    <row r="47" spans="1:18" ht="15.75">
      <c r="A47" s="14">
        <v>46</v>
      </c>
      <c r="B47" s="14" t="s">
        <v>61</v>
      </c>
      <c r="C47" s="14" t="s">
        <v>62</v>
      </c>
      <c r="D47" s="14">
        <v>0</v>
      </c>
      <c r="E47" s="14">
        <f t="shared" si="0"/>
        <v>0</v>
      </c>
      <c r="F47" s="17">
        <f t="shared" si="1"/>
        <v>0</v>
      </c>
      <c r="G47" s="17">
        <v>0</v>
      </c>
      <c r="H47" s="17">
        <f t="shared" si="2"/>
        <v>0</v>
      </c>
      <c r="I47" s="14">
        <v>0</v>
      </c>
    </row>
    <row r="48" spans="1:18" ht="15.75">
      <c r="A48" s="14"/>
      <c r="B48" s="14"/>
      <c r="C48" s="14"/>
      <c r="D48" s="14"/>
      <c r="E48" s="14"/>
      <c r="F48" s="21"/>
      <c r="G48" s="14"/>
      <c r="H48" s="14"/>
      <c r="I48" s="14"/>
      <c r="P48" s="5"/>
    </row>
    <row r="49" spans="1:9" ht="15.75">
      <c r="A49" s="14" t="s">
        <v>66</v>
      </c>
      <c r="B49" s="14"/>
      <c r="C49" s="14"/>
      <c r="D49" s="22">
        <f>SUM(D2:D47)</f>
        <v>728677</v>
      </c>
      <c r="E49" s="22">
        <f>SUM(E2:E47)</f>
        <v>2813918.4</v>
      </c>
      <c r="F49" s="17">
        <f t="shared" ref="F49:G49" si="4">SUM(F2:F47)</f>
        <v>1518.0770833333333</v>
      </c>
      <c r="G49" s="17">
        <f t="shared" si="4"/>
        <v>5862.33</v>
      </c>
      <c r="H49" s="17"/>
      <c r="I49" s="22">
        <f>SUM(I2:I47)</f>
        <v>3117000</v>
      </c>
    </row>
    <row r="50" spans="1:9" ht="15.75">
      <c r="A50" s="14" t="s">
        <v>124</v>
      </c>
      <c r="B50" s="14"/>
      <c r="C50" s="14"/>
      <c r="D50" s="15">
        <f>D49/60</f>
        <v>12144.616666666667</v>
      </c>
      <c r="E50" s="15">
        <f>E49/60</f>
        <v>46898.64</v>
      </c>
      <c r="F50" s="21"/>
      <c r="G50" s="14"/>
      <c r="H50" s="14"/>
      <c r="I50" s="14"/>
    </row>
    <row r="51" spans="1:9" ht="15.75">
      <c r="A51" s="14" t="s">
        <v>123</v>
      </c>
      <c r="B51" s="14"/>
      <c r="C51" s="14"/>
      <c r="D51" s="22">
        <f>D50/8</f>
        <v>1518.0770833333333</v>
      </c>
      <c r="E51" s="22">
        <f>E50/8</f>
        <v>5862.33</v>
      </c>
      <c r="F51" s="17"/>
      <c r="G51" s="17"/>
      <c r="H51" s="17"/>
      <c r="I51" s="17"/>
    </row>
    <row r="52" spans="1:9" ht="15.75">
      <c r="A52" s="14" t="s">
        <v>125</v>
      </c>
      <c r="B52" s="14"/>
      <c r="C52" s="14"/>
      <c r="D52" s="14">
        <f>D51/22</f>
        <v>69.003503787878785</v>
      </c>
      <c r="E52" s="14">
        <f>E51/22</f>
        <v>266.46954545454543</v>
      </c>
      <c r="F52" s="21"/>
      <c r="G52" s="14"/>
      <c r="H52" s="22">
        <f>SUM(H2:H47)</f>
        <v>266.46954545454537</v>
      </c>
      <c r="I52" s="14"/>
    </row>
  </sheetData>
  <pageMargins left="0.7" right="0.7" top="0.75" bottom="0.75" header="0.3" footer="0.3"/>
  <pageSetup paperSize="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42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2" sqref="H12"/>
    </sheetView>
  </sheetViews>
  <sheetFormatPr defaultRowHeight="12.75"/>
  <cols>
    <col min="1" max="1" width="9.7109375" style="75" customWidth="1"/>
    <col min="2" max="2" width="18" style="75" customWidth="1"/>
    <col min="3" max="3" width="26.7109375" style="75" customWidth="1"/>
    <col min="4" max="4" width="10.28515625" style="75" customWidth="1"/>
    <col min="5" max="7" width="11.140625" style="75" customWidth="1"/>
    <col min="8" max="8" width="7.7109375" style="75" customWidth="1"/>
    <col min="9" max="11" width="9.140625" style="95"/>
    <col min="12" max="12" width="8.7109375" style="75" customWidth="1"/>
    <col min="13" max="13" width="10.140625" style="75" customWidth="1"/>
    <col min="14" max="14" width="6.85546875" style="75" customWidth="1"/>
    <col min="15" max="15" width="7.5703125" style="75" customWidth="1"/>
    <col min="16" max="17" width="10.28515625" style="75" customWidth="1"/>
    <col min="18" max="18" width="30.42578125" style="75" customWidth="1"/>
    <col min="19" max="16384" width="9.140625" style="75"/>
  </cols>
  <sheetData>
    <row r="1" spans="1:20" ht="46.5" customHeight="1">
      <c r="E1" s="156" t="s">
        <v>141</v>
      </c>
      <c r="F1" s="156"/>
      <c r="G1" s="156"/>
      <c r="I1" s="155" t="s">
        <v>140</v>
      </c>
      <c r="J1" s="155"/>
      <c r="K1" s="155"/>
      <c r="M1" s="158" t="s">
        <v>142</v>
      </c>
      <c r="N1" s="158"/>
      <c r="O1" s="158"/>
      <c r="P1" s="158"/>
      <c r="Q1" s="158"/>
      <c r="R1" s="158"/>
    </row>
    <row r="2" spans="1:20" ht="26.25" thickBot="1">
      <c r="A2" s="78" t="s">
        <v>2</v>
      </c>
      <c r="B2" s="78" t="s">
        <v>0</v>
      </c>
      <c r="C2" s="78" t="s">
        <v>12</v>
      </c>
      <c r="D2" s="78" t="s">
        <v>139</v>
      </c>
      <c r="E2" s="96" t="s">
        <v>63</v>
      </c>
      <c r="F2" s="96" t="s">
        <v>25</v>
      </c>
      <c r="G2" s="96" t="s">
        <v>132</v>
      </c>
      <c r="I2" s="76" t="s">
        <v>63</v>
      </c>
      <c r="J2" s="76" t="s">
        <v>25</v>
      </c>
      <c r="K2" s="76" t="s">
        <v>132</v>
      </c>
      <c r="M2" s="97" t="s">
        <v>63</v>
      </c>
      <c r="N2" s="97" t="s">
        <v>25</v>
      </c>
      <c r="O2" s="97" t="s">
        <v>132</v>
      </c>
      <c r="P2" s="97" t="s">
        <v>110</v>
      </c>
      <c r="Q2" s="126"/>
      <c r="R2" s="97" t="s">
        <v>143</v>
      </c>
    </row>
    <row r="3" spans="1:20" ht="13.5" thickTop="1">
      <c r="A3" s="98">
        <v>1</v>
      </c>
      <c r="B3" s="99" t="s">
        <v>1</v>
      </c>
      <c r="C3" s="99" t="s">
        <v>20</v>
      </c>
      <c r="D3" s="100" t="s">
        <v>22</v>
      </c>
      <c r="E3" s="101">
        <v>1.0416666666666666E-2</v>
      </c>
      <c r="F3" s="102">
        <v>14</v>
      </c>
      <c r="G3" s="103">
        <f>E3+F3</f>
        <v>14.010416666666666</v>
      </c>
      <c r="I3" s="77"/>
      <c r="J3" s="77"/>
      <c r="K3" s="76">
        <v>0</v>
      </c>
      <c r="L3" s="78"/>
      <c r="M3" s="97">
        <v>1.0416666666666666E-2</v>
      </c>
      <c r="N3" s="97">
        <v>14</v>
      </c>
      <c r="O3" s="97">
        <f>N3+M3</f>
        <v>14.010416666666666</v>
      </c>
      <c r="P3" s="97"/>
      <c r="Q3" s="126"/>
      <c r="R3" s="97"/>
    </row>
    <row r="4" spans="1:20" ht="25.5">
      <c r="A4" s="104">
        <v>2</v>
      </c>
      <c r="B4" s="97" t="s">
        <v>3</v>
      </c>
      <c r="C4" s="97" t="s">
        <v>21</v>
      </c>
      <c r="D4" s="105"/>
      <c r="E4" s="101">
        <v>1.0416666666666666E-2</v>
      </c>
      <c r="F4" s="102">
        <v>21</v>
      </c>
      <c r="G4" s="103">
        <f t="shared" ref="G4:G40" si="0">E4+F4</f>
        <v>21.010416666666668</v>
      </c>
      <c r="I4" s="77"/>
      <c r="J4" s="77"/>
      <c r="K4" s="77">
        <v>0</v>
      </c>
      <c r="M4" s="97">
        <v>1.0416666666666666E-2</v>
      </c>
      <c r="N4" s="97">
        <v>5</v>
      </c>
      <c r="O4" s="97">
        <f t="shared" ref="O4:O41" si="1">N4+M4</f>
        <v>5.010416666666667</v>
      </c>
      <c r="P4" s="97"/>
      <c r="Q4" s="126"/>
      <c r="R4" s="97" t="s">
        <v>144</v>
      </c>
    </row>
    <row r="5" spans="1:20">
      <c r="A5" s="104">
        <v>3</v>
      </c>
      <c r="B5" s="97" t="s">
        <v>4</v>
      </c>
      <c r="C5" s="97" t="s">
        <v>23</v>
      </c>
      <c r="D5" s="105"/>
      <c r="E5" s="101">
        <v>1</v>
      </c>
      <c r="F5" s="102">
        <v>3</v>
      </c>
      <c r="G5" s="103">
        <f t="shared" si="0"/>
        <v>4</v>
      </c>
      <c r="I5" s="77"/>
      <c r="J5" s="77"/>
      <c r="K5" s="77">
        <v>0</v>
      </c>
      <c r="M5" s="97">
        <v>0</v>
      </c>
      <c r="N5" s="97">
        <v>0</v>
      </c>
      <c r="O5" s="97">
        <f t="shared" si="1"/>
        <v>0</v>
      </c>
      <c r="P5" s="97"/>
      <c r="Q5" s="126"/>
      <c r="R5" s="97" t="s">
        <v>146</v>
      </c>
    </row>
    <row r="6" spans="1:20">
      <c r="A6" s="104">
        <v>4</v>
      </c>
      <c r="B6" s="97" t="s">
        <v>5</v>
      </c>
      <c r="C6" s="97" t="s">
        <v>38</v>
      </c>
      <c r="D6" s="105"/>
      <c r="E6" s="101">
        <v>1</v>
      </c>
      <c r="F6" s="102">
        <v>3</v>
      </c>
      <c r="G6" s="103">
        <f t="shared" si="0"/>
        <v>4</v>
      </c>
      <c r="I6" s="77"/>
      <c r="J6" s="77"/>
      <c r="K6" s="77">
        <v>0</v>
      </c>
      <c r="M6" s="97">
        <v>0.5</v>
      </c>
      <c r="N6" s="97">
        <v>1</v>
      </c>
      <c r="O6" s="97">
        <f t="shared" si="1"/>
        <v>1.5</v>
      </c>
      <c r="P6" s="97"/>
      <c r="Q6" s="126"/>
      <c r="R6" s="97" t="s">
        <v>144</v>
      </c>
    </row>
    <row r="7" spans="1:20">
      <c r="A7" s="104">
        <v>5</v>
      </c>
      <c r="B7" s="97" t="s">
        <v>6</v>
      </c>
      <c r="C7" s="97" t="s">
        <v>39</v>
      </c>
      <c r="D7" s="105"/>
      <c r="E7" s="101">
        <v>1</v>
      </c>
      <c r="F7" s="102">
        <v>4</v>
      </c>
      <c r="G7" s="103">
        <f t="shared" si="0"/>
        <v>5</v>
      </c>
      <c r="I7" s="77"/>
      <c r="J7" s="77"/>
      <c r="K7" s="77">
        <v>0</v>
      </c>
      <c r="M7" s="97">
        <v>0</v>
      </c>
      <c r="N7" s="97">
        <v>0</v>
      </c>
      <c r="O7" s="97">
        <f t="shared" si="1"/>
        <v>0</v>
      </c>
      <c r="P7" s="97"/>
      <c r="Q7" s="126"/>
      <c r="R7" s="125" t="s">
        <v>144</v>
      </c>
    </row>
    <row r="8" spans="1:20">
      <c r="A8" s="104">
        <v>6</v>
      </c>
      <c r="B8" s="97" t="s">
        <v>7</v>
      </c>
      <c r="C8" s="97" t="s">
        <v>40</v>
      </c>
      <c r="D8" s="105"/>
      <c r="E8" s="101">
        <v>1</v>
      </c>
      <c r="F8" s="102">
        <v>7</v>
      </c>
      <c r="G8" s="103">
        <f t="shared" si="0"/>
        <v>8</v>
      </c>
      <c r="I8" s="77"/>
      <c r="J8" s="77"/>
      <c r="K8" s="77">
        <v>0</v>
      </c>
      <c r="M8" s="97">
        <v>0.5</v>
      </c>
      <c r="N8" s="97">
        <v>1</v>
      </c>
      <c r="O8" s="97">
        <f t="shared" si="1"/>
        <v>1.5</v>
      </c>
      <c r="P8" s="97"/>
      <c r="Q8" s="126"/>
      <c r="R8" s="125" t="s">
        <v>145</v>
      </c>
    </row>
    <row r="9" spans="1:20">
      <c r="A9" s="104">
        <v>7</v>
      </c>
      <c r="B9" s="97" t="s">
        <v>8</v>
      </c>
      <c r="C9" s="97" t="s">
        <v>41</v>
      </c>
      <c r="D9" s="105"/>
      <c r="E9" s="101">
        <v>1</v>
      </c>
      <c r="F9" s="102">
        <v>7</v>
      </c>
      <c r="G9" s="103">
        <f t="shared" si="0"/>
        <v>8</v>
      </c>
      <c r="H9" s="132">
        <f>SUM(G4:G9)</f>
        <v>50.010416666666671</v>
      </c>
      <c r="I9" s="77"/>
      <c r="J9" s="77"/>
      <c r="K9" s="77">
        <v>0</v>
      </c>
      <c r="M9" s="97">
        <v>0</v>
      </c>
      <c r="N9" s="97">
        <v>0</v>
      </c>
      <c r="O9" s="97">
        <f t="shared" si="1"/>
        <v>0</v>
      </c>
      <c r="P9" s="97"/>
      <c r="Q9" s="126">
        <f>SUM(O4:O10)</f>
        <v>10.020833333333334</v>
      </c>
      <c r="R9" s="97" t="s">
        <v>145</v>
      </c>
      <c r="T9" s="132">
        <f>H9-Q9</f>
        <v>39.989583333333336</v>
      </c>
    </row>
    <row r="10" spans="1:20" ht="25.5">
      <c r="A10" s="104">
        <v>8</v>
      </c>
      <c r="B10" s="97" t="s">
        <v>13</v>
      </c>
      <c r="C10" s="97" t="s">
        <v>43</v>
      </c>
      <c r="D10" s="105"/>
      <c r="E10" s="101">
        <v>1.0416666666666666E-2</v>
      </c>
      <c r="F10" s="102">
        <v>14</v>
      </c>
      <c r="G10" s="103">
        <f t="shared" si="0"/>
        <v>14.010416666666666</v>
      </c>
      <c r="I10" s="77"/>
      <c r="J10" s="77"/>
      <c r="K10" s="77">
        <v>0</v>
      </c>
      <c r="M10" s="97">
        <v>1.0416666666666666E-2</v>
      </c>
      <c r="N10" s="97">
        <v>2</v>
      </c>
      <c r="O10" s="97">
        <f t="shared" si="1"/>
        <v>2.0104166666666665</v>
      </c>
      <c r="P10" s="97"/>
      <c r="Q10" s="126"/>
      <c r="R10" s="97" t="s">
        <v>144</v>
      </c>
    </row>
    <row r="11" spans="1:20">
      <c r="A11" s="104">
        <v>9</v>
      </c>
      <c r="B11" s="97" t="s">
        <v>14</v>
      </c>
      <c r="C11" s="97" t="s">
        <v>44</v>
      </c>
      <c r="D11" s="105"/>
      <c r="E11" s="101">
        <v>1.0416666666666666E-2</v>
      </c>
      <c r="F11" s="102">
        <v>0.33</v>
      </c>
      <c r="G11" s="103">
        <f t="shared" si="0"/>
        <v>0.3404166666666667</v>
      </c>
      <c r="I11" s="77"/>
      <c r="J11" s="77"/>
      <c r="K11" s="77">
        <v>0</v>
      </c>
      <c r="M11" s="97">
        <v>1.0416666666666666E-2</v>
      </c>
      <c r="N11" s="97">
        <v>0.33</v>
      </c>
      <c r="O11" s="97">
        <f t="shared" si="1"/>
        <v>0.3404166666666667</v>
      </c>
      <c r="P11" s="97"/>
      <c r="Q11" s="126"/>
      <c r="R11" s="97"/>
    </row>
    <row r="12" spans="1:20" ht="38.25">
      <c r="A12" s="104">
        <v>10</v>
      </c>
      <c r="B12" s="97" t="s">
        <v>15</v>
      </c>
      <c r="C12" s="97" t="s">
        <v>45</v>
      </c>
      <c r="D12" s="105"/>
      <c r="E12" s="101">
        <v>2</v>
      </c>
      <c r="F12" s="102">
        <v>28</v>
      </c>
      <c r="G12" s="103">
        <f t="shared" si="0"/>
        <v>30</v>
      </c>
      <c r="H12" s="132">
        <f>SUM(G10:G12)</f>
        <v>44.350833333333334</v>
      </c>
      <c r="I12" s="77"/>
      <c r="J12" s="77"/>
      <c r="K12" s="77">
        <v>0</v>
      </c>
      <c r="M12" s="97">
        <v>2</v>
      </c>
      <c r="N12" s="97">
        <v>5</v>
      </c>
      <c r="O12" s="97">
        <f t="shared" si="1"/>
        <v>7</v>
      </c>
      <c r="P12" s="97"/>
      <c r="Q12" s="126">
        <f>SUM(O10:O12)</f>
        <v>9.350833333333334</v>
      </c>
      <c r="R12" s="97" t="s">
        <v>147</v>
      </c>
      <c r="T12" s="132">
        <f>H12-Q12</f>
        <v>35</v>
      </c>
    </row>
    <row r="13" spans="1:20">
      <c r="A13" s="104">
        <v>11</v>
      </c>
      <c r="B13" s="97" t="s">
        <v>16</v>
      </c>
      <c r="C13" s="97" t="s">
        <v>46</v>
      </c>
      <c r="D13" s="105"/>
      <c r="E13" s="101">
        <v>1.0416666666666666E-2</v>
      </c>
      <c r="F13" s="102">
        <v>7</v>
      </c>
      <c r="G13" s="103">
        <f t="shared" si="0"/>
        <v>7.010416666666667</v>
      </c>
      <c r="I13" s="77"/>
      <c r="J13" s="77"/>
      <c r="K13" s="77">
        <v>0</v>
      </c>
      <c r="M13" s="97">
        <v>1.0416666666666666E-2</v>
      </c>
      <c r="N13" s="97">
        <v>2</v>
      </c>
      <c r="O13" s="97">
        <f t="shared" si="1"/>
        <v>2.0104166666666665</v>
      </c>
      <c r="P13" s="97"/>
      <c r="Q13" s="126"/>
      <c r="R13" s="97" t="s">
        <v>144</v>
      </c>
    </row>
    <row r="14" spans="1:20">
      <c r="A14" s="104">
        <v>12</v>
      </c>
      <c r="B14" s="97" t="s">
        <v>17</v>
      </c>
      <c r="C14" s="97" t="s">
        <v>47</v>
      </c>
      <c r="D14" s="105"/>
      <c r="E14" s="101">
        <v>1.0416666666666666E-2</v>
      </c>
      <c r="F14" s="102">
        <v>2.0833333333333332E-2</v>
      </c>
      <c r="G14" s="103">
        <f t="shared" si="0"/>
        <v>3.125E-2</v>
      </c>
      <c r="I14" s="77"/>
      <c r="J14" s="77"/>
      <c r="K14" s="77">
        <v>0</v>
      </c>
      <c r="M14" s="97">
        <v>1.0416666666666666E-2</v>
      </c>
      <c r="N14" s="97">
        <v>2.0833333333333332E-2</v>
      </c>
      <c r="O14" s="97">
        <f t="shared" si="1"/>
        <v>3.125E-2</v>
      </c>
      <c r="P14" s="97"/>
      <c r="Q14" s="126"/>
      <c r="R14" s="97"/>
    </row>
    <row r="15" spans="1:20" ht="38.25">
      <c r="A15" s="104">
        <v>13</v>
      </c>
      <c r="B15" s="97" t="s">
        <v>18</v>
      </c>
      <c r="C15" s="97" t="s">
        <v>48</v>
      </c>
      <c r="D15" s="105"/>
      <c r="E15" s="101">
        <v>4.1666666666666666E-3</v>
      </c>
      <c r="F15" s="102">
        <v>21</v>
      </c>
      <c r="G15" s="103">
        <f t="shared" si="0"/>
        <v>21.004166666666666</v>
      </c>
      <c r="I15" s="77"/>
      <c r="J15" s="77"/>
      <c r="K15" s="77">
        <v>0</v>
      </c>
      <c r="M15" s="97">
        <v>4.1666666666666666E-3</v>
      </c>
      <c r="N15" s="97">
        <v>5</v>
      </c>
      <c r="O15" s="97">
        <f t="shared" si="1"/>
        <v>5.0041666666666664</v>
      </c>
      <c r="P15" s="97"/>
      <c r="Q15" s="126"/>
      <c r="R15" s="97" t="s">
        <v>147</v>
      </c>
    </row>
    <row r="16" spans="1:20" ht="38.25">
      <c r="A16" s="104">
        <v>14</v>
      </c>
      <c r="B16" s="97" t="s">
        <v>19</v>
      </c>
      <c r="C16" s="97" t="s">
        <v>49</v>
      </c>
      <c r="D16" s="105"/>
      <c r="E16" s="101">
        <v>1</v>
      </c>
      <c r="F16" s="102">
        <v>42</v>
      </c>
      <c r="G16" s="103">
        <f t="shared" si="0"/>
        <v>43</v>
      </c>
      <c r="I16" s="77">
        <v>1</v>
      </c>
      <c r="J16" s="77">
        <v>42</v>
      </c>
      <c r="K16" s="77">
        <v>43</v>
      </c>
      <c r="M16" s="97">
        <v>1</v>
      </c>
      <c r="N16" s="97">
        <v>29</v>
      </c>
      <c r="O16" s="97">
        <f t="shared" si="1"/>
        <v>30</v>
      </c>
      <c r="P16" s="97"/>
      <c r="Q16" s="126"/>
      <c r="R16" s="97" t="s">
        <v>147</v>
      </c>
    </row>
    <row r="17" spans="1:18">
      <c r="A17" s="104">
        <v>15</v>
      </c>
      <c r="B17" s="97" t="s">
        <v>9</v>
      </c>
      <c r="C17" s="97" t="s">
        <v>42</v>
      </c>
      <c r="D17" s="105"/>
      <c r="E17" s="101">
        <v>1.0416666666666666E-2</v>
      </c>
      <c r="F17" s="102">
        <v>1</v>
      </c>
      <c r="G17" s="103">
        <f t="shared" si="0"/>
        <v>1.0104166666666667</v>
      </c>
      <c r="I17" s="77">
        <v>1.0416666666666666E-2</v>
      </c>
      <c r="J17" s="77">
        <v>0</v>
      </c>
      <c r="K17" s="77">
        <v>1.0416666666666666E-2</v>
      </c>
      <c r="M17" s="97">
        <v>1.0416666666666666E-2</v>
      </c>
      <c r="N17" s="97">
        <v>1</v>
      </c>
      <c r="O17" s="97">
        <f t="shared" si="1"/>
        <v>1.0104166666666667</v>
      </c>
      <c r="P17" s="97"/>
      <c r="Q17" s="126"/>
      <c r="R17" s="97"/>
    </row>
    <row r="18" spans="1:18" ht="25.5">
      <c r="A18" s="104">
        <v>16</v>
      </c>
      <c r="B18" s="97" t="s">
        <v>10</v>
      </c>
      <c r="C18" s="97" t="s">
        <v>50</v>
      </c>
      <c r="D18" s="105">
        <v>300000</v>
      </c>
      <c r="E18" s="101">
        <v>3</v>
      </c>
      <c r="F18" s="102">
        <v>14</v>
      </c>
      <c r="G18" s="103">
        <f t="shared" si="0"/>
        <v>17</v>
      </c>
      <c r="I18" s="77">
        <v>3</v>
      </c>
      <c r="J18" s="77">
        <v>14</v>
      </c>
      <c r="K18" s="77">
        <v>17</v>
      </c>
      <c r="M18" s="97">
        <v>3</v>
      </c>
      <c r="N18" s="97">
        <v>14</v>
      </c>
      <c r="O18" s="97">
        <f t="shared" si="1"/>
        <v>17</v>
      </c>
      <c r="P18" s="97">
        <v>300000</v>
      </c>
      <c r="Q18" s="126"/>
      <c r="R18" s="97"/>
    </row>
    <row r="19" spans="1:18">
      <c r="A19" s="104">
        <v>17</v>
      </c>
      <c r="B19" s="97" t="s">
        <v>11</v>
      </c>
      <c r="C19" s="97" t="s">
        <v>51</v>
      </c>
      <c r="D19" s="105"/>
      <c r="E19" s="101">
        <v>1</v>
      </c>
      <c r="F19" s="102">
        <v>7</v>
      </c>
      <c r="G19" s="103">
        <f t="shared" si="0"/>
        <v>8</v>
      </c>
      <c r="I19" s="77"/>
      <c r="J19" s="77"/>
      <c r="K19" s="77">
        <v>0</v>
      </c>
      <c r="M19" s="97">
        <v>0</v>
      </c>
      <c r="N19" s="97">
        <v>0</v>
      </c>
      <c r="O19" s="97">
        <f t="shared" si="1"/>
        <v>0</v>
      </c>
      <c r="P19" s="97"/>
      <c r="Q19" s="126"/>
      <c r="R19" s="157"/>
    </row>
    <row r="20" spans="1:18">
      <c r="A20" s="104">
        <v>18</v>
      </c>
      <c r="B20" s="97" t="s">
        <v>26</v>
      </c>
      <c r="C20" s="97" t="s">
        <v>52</v>
      </c>
      <c r="D20" s="105"/>
      <c r="E20" s="101">
        <v>1</v>
      </c>
      <c r="F20" s="102">
        <v>7</v>
      </c>
      <c r="G20" s="103">
        <f t="shared" si="0"/>
        <v>8</v>
      </c>
      <c r="I20" s="77"/>
      <c r="J20" s="77"/>
      <c r="K20" s="77">
        <v>0</v>
      </c>
      <c r="M20" s="97">
        <v>0</v>
      </c>
      <c r="N20" s="97">
        <v>0</v>
      </c>
      <c r="O20" s="97">
        <f t="shared" si="1"/>
        <v>0</v>
      </c>
      <c r="P20" s="97"/>
      <c r="Q20" s="126"/>
      <c r="R20" s="157"/>
    </row>
    <row r="21" spans="1:18">
      <c r="A21" s="104">
        <v>19</v>
      </c>
      <c r="B21" s="97" t="s">
        <v>27</v>
      </c>
      <c r="C21" s="97" t="s">
        <v>53</v>
      </c>
      <c r="D21" s="105"/>
      <c r="E21" s="101">
        <v>1</v>
      </c>
      <c r="F21" s="102">
        <v>10</v>
      </c>
      <c r="G21" s="103">
        <f t="shared" si="0"/>
        <v>11</v>
      </c>
      <c r="I21" s="77">
        <v>1</v>
      </c>
      <c r="J21" s="77">
        <v>10</v>
      </c>
      <c r="K21" s="77">
        <v>11</v>
      </c>
      <c r="M21" s="97">
        <v>1</v>
      </c>
      <c r="N21" s="97">
        <v>10</v>
      </c>
      <c r="O21" s="97">
        <f t="shared" si="1"/>
        <v>11</v>
      </c>
      <c r="P21" s="97"/>
      <c r="Q21" s="126"/>
      <c r="R21" s="157"/>
    </row>
    <row r="22" spans="1:18">
      <c r="A22" s="104">
        <v>20</v>
      </c>
      <c r="B22" s="97" t="s">
        <v>28</v>
      </c>
      <c r="C22" s="97" t="s">
        <v>28</v>
      </c>
      <c r="D22" s="105">
        <v>20000</v>
      </c>
      <c r="E22" s="101">
        <v>7</v>
      </c>
      <c r="F22" s="102">
        <v>10</v>
      </c>
      <c r="G22" s="103">
        <f t="shared" si="0"/>
        <v>17</v>
      </c>
      <c r="I22" s="77">
        <v>7</v>
      </c>
      <c r="J22" s="77">
        <v>10</v>
      </c>
      <c r="K22" s="77">
        <v>17</v>
      </c>
      <c r="M22" s="97">
        <v>7</v>
      </c>
      <c r="N22" s="97">
        <v>10</v>
      </c>
      <c r="O22" s="97">
        <f t="shared" si="1"/>
        <v>17</v>
      </c>
      <c r="P22" s="97">
        <v>20000</v>
      </c>
      <c r="Q22" s="126"/>
      <c r="R22" s="97"/>
    </row>
    <row r="23" spans="1:18">
      <c r="A23" s="104">
        <v>21</v>
      </c>
      <c r="B23" s="97" t="s">
        <v>29</v>
      </c>
      <c r="C23" s="97" t="s">
        <v>29</v>
      </c>
      <c r="D23" s="105">
        <v>95000</v>
      </c>
      <c r="E23" s="101">
        <v>5</v>
      </c>
      <c r="F23" s="102">
        <v>7</v>
      </c>
      <c r="G23" s="103">
        <f t="shared" si="0"/>
        <v>12</v>
      </c>
      <c r="I23" s="77">
        <v>5</v>
      </c>
      <c r="J23" s="77">
        <v>7</v>
      </c>
      <c r="K23" s="77">
        <v>12</v>
      </c>
      <c r="M23" s="97">
        <v>5</v>
      </c>
      <c r="N23" s="97">
        <v>7</v>
      </c>
      <c r="O23" s="97">
        <f t="shared" si="1"/>
        <v>12</v>
      </c>
      <c r="P23" s="97">
        <v>95000</v>
      </c>
      <c r="Q23" s="126"/>
      <c r="R23" s="97"/>
    </row>
    <row r="24" spans="1:18" ht="19.5" customHeight="1">
      <c r="A24" s="104">
        <v>22</v>
      </c>
      <c r="B24" s="97" t="s">
        <v>30</v>
      </c>
      <c r="C24" s="97" t="s">
        <v>30</v>
      </c>
      <c r="D24" s="105">
        <v>700000</v>
      </c>
      <c r="E24" s="101">
        <v>15</v>
      </c>
      <c r="F24" s="102">
        <v>25</v>
      </c>
      <c r="G24" s="103">
        <f t="shared" si="0"/>
        <v>40</v>
      </c>
      <c r="I24" s="77">
        <v>15</v>
      </c>
      <c r="J24" s="77">
        <f>K24-I24</f>
        <v>25</v>
      </c>
      <c r="K24" s="77">
        <v>40</v>
      </c>
      <c r="M24" s="97">
        <v>15</v>
      </c>
      <c r="N24" s="97">
        <v>10</v>
      </c>
      <c r="O24" s="97">
        <f t="shared" si="1"/>
        <v>25</v>
      </c>
      <c r="P24" s="97">
        <v>700000</v>
      </c>
      <c r="Q24" s="126"/>
      <c r="R24" s="97" t="s">
        <v>149</v>
      </c>
    </row>
    <row r="25" spans="1:18">
      <c r="A25" s="104">
        <v>23</v>
      </c>
      <c r="B25" s="97" t="s">
        <v>114</v>
      </c>
      <c r="C25" s="97" t="s">
        <v>84</v>
      </c>
      <c r="D25" s="105">
        <v>130000</v>
      </c>
      <c r="E25" s="101">
        <v>15</v>
      </c>
      <c r="F25" s="102">
        <v>51</v>
      </c>
      <c r="G25" s="103">
        <f t="shared" si="0"/>
        <v>66</v>
      </c>
      <c r="I25" s="77">
        <v>0</v>
      </c>
      <c r="J25" s="77">
        <v>0</v>
      </c>
      <c r="K25" s="77">
        <v>0</v>
      </c>
      <c r="M25" s="97"/>
      <c r="N25" s="97"/>
      <c r="O25" s="97"/>
      <c r="P25" s="97">
        <v>130000</v>
      </c>
      <c r="Q25" s="126"/>
      <c r="R25" s="157" t="s">
        <v>150</v>
      </c>
    </row>
    <row r="26" spans="1:18">
      <c r="A26" s="104">
        <v>24</v>
      </c>
      <c r="B26" s="97" t="s">
        <v>31</v>
      </c>
      <c r="C26" s="97" t="s">
        <v>54</v>
      </c>
      <c r="D26" s="105">
        <v>138000</v>
      </c>
      <c r="E26" s="101">
        <v>3</v>
      </c>
      <c r="F26" s="102">
        <v>18</v>
      </c>
      <c r="G26" s="103">
        <f t="shared" si="0"/>
        <v>21</v>
      </c>
      <c r="I26" s="77">
        <v>0</v>
      </c>
      <c r="J26" s="77">
        <v>0</v>
      </c>
      <c r="K26" s="77">
        <v>0</v>
      </c>
      <c r="M26" s="97"/>
      <c r="N26" s="97"/>
      <c r="O26" s="97"/>
      <c r="P26" s="97">
        <v>138000</v>
      </c>
      <c r="Q26" s="126"/>
      <c r="R26" s="157"/>
    </row>
    <row r="27" spans="1:18">
      <c r="A27" s="104">
        <v>25</v>
      </c>
      <c r="B27" s="97" t="s">
        <v>115</v>
      </c>
      <c r="C27" s="97" t="s">
        <v>107</v>
      </c>
      <c r="D27" s="105">
        <v>100000</v>
      </c>
      <c r="E27" s="101">
        <v>6</v>
      </c>
      <c r="F27" s="102">
        <v>34</v>
      </c>
      <c r="G27" s="103">
        <f t="shared" si="0"/>
        <v>40</v>
      </c>
      <c r="I27" s="77">
        <v>0</v>
      </c>
      <c r="J27" s="77">
        <v>0</v>
      </c>
      <c r="K27" s="77">
        <v>0</v>
      </c>
      <c r="M27" s="97"/>
      <c r="N27" s="97"/>
      <c r="O27" s="97"/>
      <c r="P27" s="97">
        <v>100000</v>
      </c>
      <c r="Q27" s="126"/>
      <c r="R27" s="157"/>
    </row>
    <row r="28" spans="1:18">
      <c r="A28" s="104">
        <v>26</v>
      </c>
      <c r="B28" s="97" t="s">
        <v>116</v>
      </c>
      <c r="C28" s="97" t="s">
        <v>108</v>
      </c>
      <c r="D28" s="105">
        <v>230000</v>
      </c>
      <c r="E28" s="101">
        <v>14</v>
      </c>
      <c r="F28" s="102">
        <v>66</v>
      </c>
      <c r="G28" s="103">
        <f t="shared" si="0"/>
        <v>80</v>
      </c>
      <c r="I28" s="77">
        <v>0</v>
      </c>
      <c r="J28" s="77">
        <v>0</v>
      </c>
      <c r="K28" s="77">
        <v>0</v>
      </c>
      <c r="M28" s="97"/>
      <c r="N28" s="97"/>
      <c r="O28" s="97"/>
      <c r="P28" s="97">
        <v>230000</v>
      </c>
      <c r="Q28" s="126"/>
      <c r="R28" s="157"/>
    </row>
    <row r="29" spans="1:18">
      <c r="A29" s="104">
        <v>27</v>
      </c>
      <c r="B29" s="97" t="s">
        <v>118</v>
      </c>
      <c r="C29" s="97" t="s">
        <v>87</v>
      </c>
      <c r="D29" s="105">
        <v>30000</v>
      </c>
      <c r="E29" s="101">
        <v>6</v>
      </c>
      <c r="F29" s="102">
        <v>12</v>
      </c>
      <c r="G29" s="103">
        <f t="shared" si="0"/>
        <v>18</v>
      </c>
      <c r="I29" s="77">
        <v>0</v>
      </c>
      <c r="J29" s="77">
        <v>0</v>
      </c>
      <c r="K29" s="77">
        <v>0</v>
      </c>
      <c r="M29" s="97"/>
      <c r="N29" s="97"/>
      <c r="O29" s="97"/>
      <c r="P29" s="97">
        <v>30000</v>
      </c>
      <c r="Q29" s="126"/>
      <c r="R29" s="157"/>
    </row>
    <row r="30" spans="1:18">
      <c r="A30" s="104">
        <v>28</v>
      </c>
      <c r="B30" s="97" t="s">
        <v>119</v>
      </c>
      <c r="C30" s="97" t="s">
        <v>127</v>
      </c>
      <c r="D30" s="105">
        <v>240000</v>
      </c>
      <c r="E30" s="101">
        <v>10</v>
      </c>
      <c r="F30" s="102">
        <v>72</v>
      </c>
      <c r="G30" s="103">
        <f t="shared" si="0"/>
        <v>82</v>
      </c>
      <c r="I30" s="77">
        <v>0</v>
      </c>
      <c r="J30" s="77">
        <v>0</v>
      </c>
      <c r="K30" s="77">
        <v>0</v>
      </c>
      <c r="M30" s="97"/>
      <c r="N30" s="97"/>
      <c r="O30" s="97"/>
      <c r="P30" s="97">
        <v>240000</v>
      </c>
      <c r="Q30" s="126"/>
      <c r="R30" s="157"/>
    </row>
    <row r="31" spans="1:18">
      <c r="A31" s="104">
        <v>29</v>
      </c>
      <c r="B31" s="97" t="s">
        <v>120</v>
      </c>
      <c r="C31" s="97" t="s">
        <v>133</v>
      </c>
      <c r="D31" s="105"/>
      <c r="E31" s="101">
        <v>8</v>
      </c>
      <c r="F31" s="102">
        <v>36</v>
      </c>
      <c r="G31" s="103">
        <f t="shared" si="0"/>
        <v>44</v>
      </c>
      <c r="I31" s="77">
        <v>0</v>
      </c>
      <c r="J31" s="77">
        <v>0</v>
      </c>
      <c r="K31" s="77">
        <v>0</v>
      </c>
      <c r="M31" s="97"/>
      <c r="N31" s="97"/>
      <c r="O31" s="97"/>
      <c r="P31" s="97"/>
      <c r="Q31" s="126"/>
      <c r="R31" s="157"/>
    </row>
    <row r="32" spans="1:18">
      <c r="A32" s="104">
        <v>30</v>
      </c>
      <c r="B32" s="97" t="s">
        <v>120</v>
      </c>
      <c r="C32" s="97" t="s">
        <v>91</v>
      </c>
      <c r="D32" s="105">
        <v>80000</v>
      </c>
      <c r="E32" s="101">
        <v>7</v>
      </c>
      <c r="F32" s="102">
        <v>23</v>
      </c>
      <c r="G32" s="103">
        <f t="shared" si="0"/>
        <v>30</v>
      </c>
      <c r="I32" s="77">
        <v>0</v>
      </c>
      <c r="J32" s="77">
        <v>0</v>
      </c>
      <c r="K32" s="77">
        <v>0</v>
      </c>
      <c r="M32" s="97"/>
      <c r="N32" s="97"/>
      <c r="O32" s="97"/>
      <c r="P32" s="97">
        <v>80000</v>
      </c>
      <c r="Q32" s="126"/>
      <c r="R32" s="157"/>
    </row>
    <row r="33" spans="1:18">
      <c r="A33" s="104">
        <v>31</v>
      </c>
      <c r="B33" s="97" t="s">
        <v>121</v>
      </c>
      <c r="C33" s="97" t="s">
        <v>92</v>
      </c>
      <c r="D33" s="105">
        <v>183000</v>
      </c>
      <c r="E33" s="101">
        <v>35</v>
      </c>
      <c r="F33" s="102">
        <v>53</v>
      </c>
      <c r="G33" s="103">
        <f t="shared" si="0"/>
        <v>88</v>
      </c>
      <c r="I33" s="77">
        <v>35</v>
      </c>
      <c r="J33" s="77">
        <v>53</v>
      </c>
      <c r="K33" s="77">
        <v>88</v>
      </c>
      <c r="M33" s="97">
        <v>8</v>
      </c>
      <c r="N33" s="97">
        <v>22</v>
      </c>
      <c r="O33" s="97">
        <f t="shared" si="1"/>
        <v>30</v>
      </c>
      <c r="P33" s="97">
        <v>183000</v>
      </c>
      <c r="Q33" s="126"/>
      <c r="R33" s="157"/>
    </row>
    <row r="34" spans="1:18">
      <c r="A34" s="104">
        <v>32</v>
      </c>
      <c r="B34" s="97" t="s">
        <v>33</v>
      </c>
      <c r="C34" s="97" t="s">
        <v>135</v>
      </c>
      <c r="D34" s="105">
        <v>91893</v>
      </c>
      <c r="E34" s="101">
        <v>2</v>
      </c>
      <c r="F34" s="102">
        <v>14</v>
      </c>
      <c r="G34" s="103">
        <f t="shared" si="0"/>
        <v>16</v>
      </c>
      <c r="I34" s="77">
        <v>2</v>
      </c>
      <c r="J34" s="77">
        <v>14</v>
      </c>
      <c r="K34" s="77">
        <v>16</v>
      </c>
      <c r="M34" s="97">
        <v>0</v>
      </c>
      <c r="N34" s="97">
        <v>0</v>
      </c>
      <c r="O34" s="97">
        <f t="shared" si="1"/>
        <v>0</v>
      </c>
      <c r="P34" s="97">
        <v>91893</v>
      </c>
      <c r="Q34" s="126"/>
      <c r="R34" s="157" t="s">
        <v>148</v>
      </c>
    </row>
    <row r="35" spans="1:18">
      <c r="A35" s="104">
        <v>33</v>
      </c>
      <c r="B35" s="97" t="s">
        <v>34</v>
      </c>
      <c r="C35" s="97" t="s">
        <v>136</v>
      </c>
      <c r="D35" s="105">
        <v>165365</v>
      </c>
      <c r="E35" s="101">
        <v>1</v>
      </c>
      <c r="F35" s="102">
        <v>13</v>
      </c>
      <c r="G35" s="103">
        <f t="shared" si="0"/>
        <v>14</v>
      </c>
      <c r="I35" s="77">
        <v>1</v>
      </c>
      <c r="J35" s="77">
        <v>13</v>
      </c>
      <c r="K35" s="77">
        <v>14</v>
      </c>
      <c r="M35" s="97">
        <v>0</v>
      </c>
      <c r="N35" s="97">
        <v>0</v>
      </c>
      <c r="O35" s="97">
        <f t="shared" si="1"/>
        <v>0</v>
      </c>
      <c r="P35" s="97">
        <v>165365</v>
      </c>
      <c r="Q35" s="126"/>
      <c r="R35" s="157"/>
    </row>
    <row r="36" spans="1:18">
      <c r="A36" s="104">
        <v>34</v>
      </c>
      <c r="B36" s="97" t="s">
        <v>35</v>
      </c>
      <c r="C36" s="97" t="s">
        <v>56</v>
      </c>
      <c r="D36" s="105">
        <v>20000</v>
      </c>
      <c r="E36" s="101">
        <v>2</v>
      </c>
      <c r="F36" s="102">
        <v>10</v>
      </c>
      <c r="G36" s="103">
        <f t="shared" si="0"/>
        <v>12</v>
      </c>
      <c r="I36" s="77">
        <v>2</v>
      </c>
      <c r="J36" s="77">
        <v>10</v>
      </c>
      <c r="K36" s="77">
        <v>12</v>
      </c>
      <c r="M36" s="97">
        <v>2</v>
      </c>
      <c r="N36" s="97">
        <v>0</v>
      </c>
      <c r="O36" s="97">
        <v>0</v>
      </c>
      <c r="P36" s="97">
        <v>20000</v>
      </c>
      <c r="Q36" s="126"/>
      <c r="R36" s="157"/>
    </row>
    <row r="37" spans="1:18">
      <c r="A37" s="104">
        <v>35</v>
      </c>
      <c r="B37" s="97" t="s">
        <v>137</v>
      </c>
      <c r="C37" s="97" t="s">
        <v>57</v>
      </c>
      <c r="D37" s="105"/>
      <c r="E37" s="101">
        <v>2</v>
      </c>
      <c r="F37" s="102">
        <v>10</v>
      </c>
      <c r="G37" s="103">
        <f t="shared" si="0"/>
        <v>12</v>
      </c>
      <c r="I37" s="77"/>
      <c r="J37" s="77">
        <v>0</v>
      </c>
      <c r="K37" s="77">
        <v>0</v>
      </c>
      <c r="M37" s="97">
        <v>0</v>
      </c>
      <c r="N37" s="97">
        <v>0</v>
      </c>
      <c r="O37" s="97">
        <f t="shared" si="1"/>
        <v>0</v>
      </c>
      <c r="P37" s="97"/>
      <c r="Q37" s="126"/>
      <c r="R37" s="157"/>
    </row>
    <row r="38" spans="1:18">
      <c r="A38" s="104">
        <v>36</v>
      </c>
      <c r="B38" s="97" t="s">
        <v>138</v>
      </c>
      <c r="C38" s="97" t="s">
        <v>58</v>
      </c>
      <c r="D38" s="105">
        <v>197000</v>
      </c>
      <c r="E38" s="101">
        <v>7</v>
      </c>
      <c r="F38" s="102">
        <v>20</v>
      </c>
      <c r="G38" s="103">
        <f t="shared" si="0"/>
        <v>27</v>
      </c>
      <c r="I38" s="77">
        <v>7</v>
      </c>
      <c r="J38" s="77">
        <v>20</v>
      </c>
      <c r="K38" s="77">
        <v>27</v>
      </c>
      <c r="L38" s="79"/>
      <c r="M38" s="97">
        <v>4</v>
      </c>
      <c r="N38" s="97">
        <v>12</v>
      </c>
      <c r="O38" s="97">
        <f t="shared" si="1"/>
        <v>16</v>
      </c>
      <c r="P38" s="97">
        <v>197000</v>
      </c>
      <c r="Q38" s="126"/>
      <c r="R38" s="157"/>
    </row>
    <row r="39" spans="1:18">
      <c r="A39" s="104">
        <v>37</v>
      </c>
      <c r="B39" s="97" t="s">
        <v>36</v>
      </c>
      <c r="C39" s="97" t="s">
        <v>59</v>
      </c>
      <c r="D39" s="105"/>
      <c r="E39" s="101">
        <v>7</v>
      </c>
      <c r="F39" s="102">
        <v>14</v>
      </c>
      <c r="G39" s="103">
        <f t="shared" si="0"/>
        <v>21</v>
      </c>
      <c r="I39" s="77"/>
      <c r="J39" s="77">
        <v>0</v>
      </c>
      <c r="K39" s="77">
        <v>0</v>
      </c>
      <c r="M39" s="97">
        <v>0</v>
      </c>
      <c r="N39" s="97">
        <v>0</v>
      </c>
      <c r="O39" s="97">
        <v>0</v>
      </c>
      <c r="P39" s="97"/>
      <c r="Q39" s="126"/>
      <c r="R39" s="97"/>
    </row>
    <row r="40" spans="1:18">
      <c r="A40" s="104">
        <v>38</v>
      </c>
      <c r="B40" s="97" t="s">
        <v>37</v>
      </c>
      <c r="C40" s="97" t="s">
        <v>60</v>
      </c>
      <c r="D40" s="105">
        <v>293000</v>
      </c>
      <c r="E40" s="101">
        <v>3</v>
      </c>
      <c r="F40" s="102">
        <v>12</v>
      </c>
      <c r="G40" s="103">
        <f t="shared" si="0"/>
        <v>15</v>
      </c>
      <c r="I40" s="77">
        <v>3</v>
      </c>
      <c r="J40" s="77">
        <v>12</v>
      </c>
      <c r="K40" s="77">
        <v>15</v>
      </c>
      <c r="M40" s="97">
        <v>3</v>
      </c>
      <c r="N40" s="97">
        <v>12</v>
      </c>
      <c r="O40" s="97">
        <f t="shared" si="1"/>
        <v>15</v>
      </c>
      <c r="P40" s="97">
        <v>293000</v>
      </c>
      <c r="Q40" s="126"/>
      <c r="R40" s="97"/>
    </row>
    <row r="41" spans="1:18">
      <c r="A41" s="104">
        <v>39</v>
      </c>
      <c r="B41" s="97" t="s">
        <v>61</v>
      </c>
      <c r="C41" s="97" t="s">
        <v>62</v>
      </c>
      <c r="D41" s="105">
        <v>0</v>
      </c>
      <c r="E41" s="101">
        <v>0</v>
      </c>
      <c r="F41" s="102">
        <v>0</v>
      </c>
      <c r="G41" s="102">
        <v>0</v>
      </c>
      <c r="I41" s="77">
        <v>0</v>
      </c>
      <c r="J41" s="77">
        <v>0</v>
      </c>
      <c r="K41" s="77">
        <v>0</v>
      </c>
      <c r="M41" s="97">
        <v>0</v>
      </c>
      <c r="N41" s="97">
        <v>0</v>
      </c>
      <c r="O41" s="97">
        <f t="shared" si="1"/>
        <v>0</v>
      </c>
      <c r="P41" s="97"/>
      <c r="Q41" s="126"/>
      <c r="R41" s="97"/>
    </row>
    <row r="42" spans="1:18" ht="13.5" thickBot="1">
      <c r="A42" s="106"/>
      <c r="B42" s="107"/>
      <c r="C42" s="107"/>
      <c r="D42" s="108"/>
      <c r="I42" s="80"/>
      <c r="J42" s="80"/>
      <c r="K42" s="80"/>
      <c r="L42" s="81"/>
    </row>
    <row r="43" spans="1:18" ht="13.5" thickTop="1">
      <c r="A43" s="82" t="s">
        <v>113</v>
      </c>
      <c r="B43" s="83"/>
      <c r="C43" s="83"/>
      <c r="D43" s="109">
        <f>SUM(D3:D41)</f>
        <v>3013258</v>
      </c>
      <c r="E43" s="109"/>
      <c r="F43" s="109"/>
      <c r="G43" s="109"/>
      <c r="H43" s="83"/>
      <c r="I43" s="84"/>
      <c r="J43" s="84"/>
      <c r="K43" s="85"/>
    </row>
    <row r="44" spans="1:18">
      <c r="A44" s="110" t="s">
        <v>66</v>
      </c>
      <c r="B44" s="31"/>
      <c r="C44" s="31"/>
      <c r="D44" s="31"/>
      <c r="E44" s="31"/>
      <c r="F44" s="31"/>
      <c r="G44" s="31"/>
      <c r="H44" s="31"/>
      <c r="I44" s="86"/>
      <c r="J44" s="86"/>
      <c r="K44" s="87"/>
    </row>
    <row r="45" spans="1:18">
      <c r="A45" s="110" t="s">
        <v>124</v>
      </c>
      <c r="B45" s="31"/>
      <c r="C45" s="31"/>
      <c r="D45" s="111"/>
      <c r="E45" s="111"/>
      <c r="F45" s="111"/>
      <c r="G45" s="111"/>
      <c r="H45" s="31"/>
      <c r="I45" s="86"/>
      <c r="J45" s="86"/>
      <c r="K45" s="87"/>
    </row>
    <row r="46" spans="1:18">
      <c r="A46" s="110" t="s">
        <v>123</v>
      </c>
      <c r="B46" s="31"/>
      <c r="C46" s="31"/>
      <c r="D46" s="31"/>
      <c r="E46" s="31"/>
      <c r="F46" s="31"/>
      <c r="G46" s="31"/>
      <c r="H46" s="31"/>
      <c r="I46" s="88">
        <f>SUM(I3:I41)</f>
        <v>82.010416666666671</v>
      </c>
      <c r="J46" s="88">
        <f>SUM(J3:J41)</f>
        <v>230</v>
      </c>
      <c r="K46" s="89">
        <f>SUM(K3:K41)</f>
        <v>312.01041666666663</v>
      </c>
      <c r="M46" s="127">
        <f>SUM(M3:M41)</f>
        <v>52.077083333333334</v>
      </c>
      <c r="N46" s="127">
        <f>SUM(N3:N41)</f>
        <v>162.35083333333333</v>
      </c>
      <c r="O46" s="127">
        <f>SUM(O3:O41)</f>
        <v>212.42791666666668</v>
      </c>
      <c r="P46" s="127">
        <f>SUM(P3:P41)</f>
        <v>3013258</v>
      </c>
      <c r="Q46" s="127"/>
    </row>
    <row r="47" spans="1:18">
      <c r="A47" s="110" t="s">
        <v>125</v>
      </c>
      <c r="B47" s="31"/>
      <c r="C47" s="31"/>
      <c r="D47" s="31"/>
      <c r="E47" s="31"/>
      <c r="F47" s="31"/>
      <c r="G47" s="31"/>
      <c r="H47" s="31"/>
      <c r="I47" s="88">
        <f>I46/26</f>
        <v>3.1542467948717952</v>
      </c>
      <c r="J47" s="88">
        <f>J46/26</f>
        <v>8.8461538461538467</v>
      </c>
      <c r="K47" s="89">
        <f>K46/26</f>
        <v>12.000400641025639</v>
      </c>
      <c r="M47" s="127">
        <f>M46/26</f>
        <v>2.0029647435897435</v>
      </c>
      <c r="N47" s="127">
        <f>N46/26</f>
        <v>6.2442628205128203</v>
      </c>
      <c r="O47" s="127">
        <f>O46/26</f>
        <v>8.1703044871794877</v>
      </c>
      <c r="P47" s="127"/>
      <c r="Q47" s="127"/>
    </row>
    <row r="48" spans="1:18" ht="13.5" thickBot="1">
      <c r="A48" s="90"/>
      <c r="B48" s="91"/>
      <c r="C48" s="91"/>
      <c r="D48" s="91"/>
      <c r="E48" s="91"/>
      <c r="F48" s="91"/>
      <c r="G48" s="91"/>
      <c r="H48" s="91"/>
      <c r="I48" s="92"/>
      <c r="J48" s="92"/>
      <c r="K48" s="93"/>
    </row>
    <row r="49" spans="1:14" ht="64.5" thickTop="1">
      <c r="A49" s="75" t="s">
        <v>205</v>
      </c>
      <c r="I49" s="94"/>
      <c r="J49" s="94"/>
      <c r="K49" s="94"/>
    </row>
    <row r="50" spans="1:14">
      <c r="I50" s="94"/>
      <c r="J50" s="94"/>
      <c r="K50" s="94"/>
      <c r="N50" s="75" t="s">
        <v>22</v>
      </c>
    </row>
    <row r="51" spans="1:14">
      <c r="I51" s="94"/>
      <c r="J51" s="94"/>
      <c r="K51" s="94"/>
    </row>
    <row r="52" spans="1:14">
      <c r="I52" s="94"/>
      <c r="J52" s="94"/>
      <c r="K52" s="94"/>
    </row>
    <row r="53" spans="1:14">
      <c r="I53" s="94"/>
      <c r="J53" s="94"/>
      <c r="K53" s="94"/>
    </row>
    <row r="54" spans="1:14">
      <c r="I54" s="94"/>
      <c r="J54" s="94"/>
      <c r="K54" s="94"/>
    </row>
    <row r="55" spans="1:14">
      <c r="I55" s="94"/>
      <c r="J55" s="94"/>
      <c r="K55" s="94"/>
    </row>
    <row r="56" spans="1:14">
      <c r="I56" s="94"/>
      <c r="J56" s="94"/>
      <c r="K56" s="94"/>
    </row>
    <row r="57" spans="1:14">
      <c r="I57" s="94"/>
      <c r="J57" s="94"/>
      <c r="K57" s="94"/>
    </row>
    <row r="58" spans="1:14">
      <c r="I58" s="94"/>
      <c r="J58" s="94"/>
      <c r="K58" s="94"/>
    </row>
    <row r="59" spans="1:14">
      <c r="I59" s="94"/>
      <c r="J59" s="94"/>
      <c r="K59" s="94"/>
    </row>
    <row r="60" spans="1:14">
      <c r="I60" s="94"/>
      <c r="J60" s="94"/>
      <c r="K60" s="94"/>
    </row>
    <row r="61" spans="1:14">
      <c r="I61" s="94"/>
      <c r="J61" s="94"/>
      <c r="K61" s="94"/>
    </row>
    <row r="62" spans="1:14">
      <c r="I62" s="94"/>
      <c r="J62" s="94"/>
      <c r="K62" s="94"/>
    </row>
    <row r="63" spans="1:14">
      <c r="I63" s="94"/>
      <c r="J63" s="94"/>
      <c r="K63" s="94"/>
    </row>
    <row r="64" spans="1:14">
      <c r="I64" s="94"/>
      <c r="J64" s="94"/>
      <c r="K64" s="94"/>
    </row>
    <row r="65" spans="9:11">
      <c r="I65" s="94"/>
      <c r="J65" s="94"/>
      <c r="K65" s="94"/>
    </row>
    <row r="66" spans="9:11">
      <c r="I66" s="94"/>
      <c r="J66" s="94"/>
      <c r="K66" s="94"/>
    </row>
    <row r="67" spans="9:11">
      <c r="I67" s="94"/>
      <c r="J67" s="94"/>
      <c r="K67" s="94"/>
    </row>
    <row r="68" spans="9:11">
      <c r="I68" s="94"/>
      <c r="J68" s="94"/>
      <c r="K68" s="94"/>
    </row>
    <row r="69" spans="9:11">
      <c r="I69" s="94"/>
      <c r="J69" s="94"/>
      <c r="K69" s="94"/>
    </row>
    <row r="70" spans="9:11">
      <c r="I70" s="94"/>
      <c r="J70" s="94"/>
      <c r="K70" s="94"/>
    </row>
    <row r="71" spans="9:11">
      <c r="I71" s="94"/>
      <c r="J71" s="94"/>
      <c r="K71" s="94"/>
    </row>
    <row r="72" spans="9:11">
      <c r="I72" s="94"/>
      <c r="J72" s="94"/>
      <c r="K72" s="94"/>
    </row>
    <row r="73" spans="9:11">
      <c r="I73" s="94"/>
      <c r="J73" s="94"/>
      <c r="K73" s="94"/>
    </row>
    <row r="74" spans="9:11">
      <c r="I74" s="94"/>
      <c r="J74" s="94"/>
      <c r="K74" s="94"/>
    </row>
    <row r="75" spans="9:11">
      <c r="I75" s="94"/>
      <c r="J75" s="94"/>
      <c r="K75" s="94"/>
    </row>
    <row r="76" spans="9:11">
      <c r="I76" s="94"/>
      <c r="J76" s="94"/>
      <c r="K76" s="94"/>
    </row>
    <row r="77" spans="9:11">
      <c r="I77" s="94"/>
      <c r="J77" s="94"/>
      <c r="K77" s="94"/>
    </row>
    <row r="78" spans="9:11">
      <c r="I78" s="94"/>
      <c r="J78" s="94"/>
      <c r="K78" s="94"/>
    </row>
    <row r="79" spans="9:11">
      <c r="I79" s="94"/>
      <c r="J79" s="94"/>
      <c r="K79" s="94"/>
    </row>
    <row r="80" spans="9:11">
      <c r="I80" s="94"/>
      <c r="J80" s="94"/>
      <c r="K80" s="94"/>
    </row>
    <row r="81" spans="9:11">
      <c r="I81" s="94"/>
      <c r="J81" s="94"/>
      <c r="K81" s="94"/>
    </row>
    <row r="82" spans="9:11">
      <c r="I82" s="94"/>
      <c r="J82" s="94"/>
      <c r="K82" s="94"/>
    </row>
    <row r="83" spans="9:11">
      <c r="I83" s="94"/>
      <c r="J83" s="94"/>
      <c r="K83" s="94"/>
    </row>
    <row r="84" spans="9:11">
      <c r="I84" s="94"/>
      <c r="J84" s="94"/>
      <c r="K84" s="94"/>
    </row>
    <row r="85" spans="9:11">
      <c r="I85" s="94"/>
      <c r="J85" s="94"/>
      <c r="K85" s="94"/>
    </row>
    <row r="86" spans="9:11">
      <c r="I86" s="94"/>
      <c r="J86" s="94"/>
      <c r="K86" s="94"/>
    </row>
    <row r="87" spans="9:11">
      <c r="I87" s="94"/>
      <c r="J87" s="94"/>
      <c r="K87" s="94"/>
    </row>
    <row r="88" spans="9:11">
      <c r="I88" s="94"/>
      <c r="J88" s="94"/>
      <c r="K88" s="94"/>
    </row>
    <row r="89" spans="9:11">
      <c r="I89" s="94"/>
      <c r="J89" s="94"/>
      <c r="K89" s="94"/>
    </row>
    <row r="90" spans="9:11">
      <c r="I90" s="94"/>
      <c r="J90" s="94"/>
      <c r="K90" s="94"/>
    </row>
    <row r="91" spans="9:11">
      <c r="I91" s="94"/>
      <c r="J91" s="94"/>
      <c r="K91" s="94"/>
    </row>
    <row r="92" spans="9:11">
      <c r="I92" s="94"/>
      <c r="J92" s="94"/>
      <c r="K92" s="94"/>
    </row>
    <row r="93" spans="9:11">
      <c r="I93" s="94"/>
      <c r="J93" s="94"/>
      <c r="K93" s="94"/>
    </row>
    <row r="94" spans="9:11">
      <c r="I94" s="94"/>
      <c r="J94" s="94"/>
      <c r="K94" s="94"/>
    </row>
    <row r="95" spans="9:11">
      <c r="I95" s="94"/>
      <c r="J95" s="94"/>
      <c r="K95" s="94"/>
    </row>
    <row r="96" spans="9:11">
      <c r="I96" s="94"/>
      <c r="J96" s="94"/>
      <c r="K96" s="94"/>
    </row>
    <row r="97" spans="9:11">
      <c r="I97" s="94"/>
      <c r="J97" s="94"/>
      <c r="K97" s="94"/>
    </row>
    <row r="98" spans="9:11">
      <c r="I98" s="94"/>
      <c r="J98" s="94"/>
      <c r="K98" s="94"/>
    </row>
    <row r="99" spans="9:11">
      <c r="I99" s="94"/>
      <c r="J99" s="94"/>
      <c r="K99" s="94"/>
    </row>
    <row r="100" spans="9:11">
      <c r="I100" s="94"/>
      <c r="J100" s="94"/>
      <c r="K100" s="94"/>
    </row>
    <row r="101" spans="9:11">
      <c r="I101" s="94"/>
      <c r="J101" s="94"/>
      <c r="K101" s="94"/>
    </row>
    <row r="102" spans="9:11">
      <c r="I102" s="94"/>
      <c r="J102" s="94"/>
      <c r="K102" s="94"/>
    </row>
    <row r="103" spans="9:11">
      <c r="I103" s="94"/>
      <c r="J103" s="94"/>
      <c r="K103" s="94"/>
    </row>
    <row r="104" spans="9:11">
      <c r="I104" s="94"/>
      <c r="J104" s="94"/>
      <c r="K104" s="94"/>
    </row>
    <row r="105" spans="9:11">
      <c r="I105" s="94"/>
      <c r="J105" s="94"/>
      <c r="K105" s="94"/>
    </row>
    <row r="106" spans="9:11">
      <c r="I106" s="94"/>
      <c r="J106" s="94"/>
      <c r="K106" s="94"/>
    </row>
    <row r="107" spans="9:11">
      <c r="I107" s="94"/>
      <c r="J107" s="94"/>
      <c r="K107" s="94"/>
    </row>
    <row r="108" spans="9:11">
      <c r="I108" s="94"/>
      <c r="J108" s="94"/>
      <c r="K108" s="94"/>
    </row>
    <row r="109" spans="9:11">
      <c r="I109" s="94"/>
      <c r="J109" s="94"/>
      <c r="K109" s="94"/>
    </row>
    <row r="110" spans="9:11">
      <c r="I110" s="94"/>
      <c r="J110" s="94"/>
      <c r="K110" s="94"/>
    </row>
    <row r="111" spans="9:11">
      <c r="I111" s="94"/>
      <c r="J111" s="94"/>
      <c r="K111" s="94"/>
    </row>
    <row r="112" spans="9:11">
      <c r="I112" s="94"/>
      <c r="J112" s="94"/>
      <c r="K112" s="94"/>
    </row>
    <row r="113" spans="9:11">
      <c r="I113" s="94"/>
      <c r="J113" s="94"/>
      <c r="K113" s="94"/>
    </row>
    <row r="114" spans="9:11">
      <c r="I114" s="94"/>
      <c r="J114" s="94"/>
      <c r="K114" s="94"/>
    </row>
    <row r="115" spans="9:11">
      <c r="I115" s="94"/>
      <c r="J115" s="94"/>
      <c r="K115" s="94"/>
    </row>
    <row r="116" spans="9:11">
      <c r="I116" s="94"/>
      <c r="J116" s="94"/>
      <c r="K116" s="94"/>
    </row>
    <row r="117" spans="9:11">
      <c r="I117" s="94"/>
      <c r="J117" s="94"/>
      <c r="K117" s="94"/>
    </row>
    <row r="118" spans="9:11">
      <c r="I118" s="94"/>
      <c r="J118" s="94"/>
      <c r="K118" s="94"/>
    </row>
    <row r="119" spans="9:11">
      <c r="I119" s="94"/>
      <c r="J119" s="94"/>
      <c r="K119" s="94"/>
    </row>
    <row r="120" spans="9:11">
      <c r="I120" s="94"/>
      <c r="J120" s="94"/>
      <c r="K120" s="94"/>
    </row>
    <row r="121" spans="9:11">
      <c r="I121" s="94"/>
      <c r="J121" s="94"/>
      <c r="K121" s="94"/>
    </row>
    <row r="122" spans="9:11">
      <c r="I122" s="94"/>
      <c r="J122" s="94"/>
      <c r="K122" s="94"/>
    </row>
    <row r="123" spans="9:11">
      <c r="I123" s="94"/>
      <c r="J123" s="94"/>
      <c r="K123" s="94"/>
    </row>
    <row r="124" spans="9:11">
      <c r="I124" s="94"/>
      <c r="J124" s="94"/>
      <c r="K124" s="94"/>
    </row>
    <row r="125" spans="9:11">
      <c r="I125" s="94"/>
      <c r="J125" s="94"/>
      <c r="K125" s="94"/>
    </row>
    <row r="126" spans="9:11">
      <c r="I126" s="94"/>
      <c r="J126" s="94"/>
      <c r="K126" s="94"/>
    </row>
    <row r="127" spans="9:11">
      <c r="I127" s="94"/>
      <c r="J127" s="94"/>
      <c r="K127" s="94"/>
    </row>
    <row r="128" spans="9:11">
      <c r="I128" s="94"/>
      <c r="J128" s="94"/>
      <c r="K128" s="94"/>
    </row>
    <row r="129" spans="9:11">
      <c r="I129" s="94"/>
      <c r="J129" s="94"/>
      <c r="K129" s="94"/>
    </row>
    <row r="130" spans="9:11">
      <c r="I130" s="94"/>
      <c r="J130" s="94"/>
      <c r="K130" s="94"/>
    </row>
    <row r="131" spans="9:11">
      <c r="I131" s="94"/>
      <c r="J131" s="94"/>
      <c r="K131" s="94"/>
    </row>
    <row r="132" spans="9:11">
      <c r="I132" s="94"/>
      <c r="J132" s="94"/>
      <c r="K132" s="94"/>
    </row>
    <row r="133" spans="9:11">
      <c r="I133" s="94"/>
      <c r="J133" s="94"/>
      <c r="K133" s="94"/>
    </row>
    <row r="134" spans="9:11">
      <c r="I134" s="94"/>
      <c r="J134" s="94"/>
      <c r="K134" s="94"/>
    </row>
    <row r="135" spans="9:11">
      <c r="I135" s="94"/>
      <c r="J135" s="94"/>
      <c r="K135" s="94"/>
    </row>
    <row r="136" spans="9:11">
      <c r="I136" s="94"/>
      <c r="J136" s="94"/>
      <c r="K136" s="94"/>
    </row>
    <row r="137" spans="9:11">
      <c r="I137" s="94"/>
      <c r="J137" s="94"/>
      <c r="K137" s="94"/>
    </row>
    <row r="138" spans="9:11">
      <c r="I138" s="94"/>
      <c r="J138" s="94"/>
      <c r="K138" s="94"/>
    </row>
    <row r="139" spans="9:11">
      <c r="I139" s="94"/>
      <c r="J139" s="94"/>
      <c r="K139" s="94"/>
    </row>
    <row r="140" spans="9:11">
      <c r="I140" s="94"/>
      <c r="J140" s="94"/>
      <c r="K140" s="94"/>
    </row>
    <row r="141" spans="9:11">
      <c r="I141" s="94"/>
      <c r="J141" s="94"/>
      <c r="K141" s="94"/>
    </row>
    <row r="142" spans="9:11">
      <c r="I142" s="94"/>
      <c r="J142" s="94"/>
      <c r="K142" s="94"/>
    </row>
    <row r="143" spans="9:11">
      <c r="I143" s="94"/>
      <c r="J143" s="94"/>
      <c r="K143" s="94"/>
    </row>
    <row r="144" spans="9:11">
      <c r="I144" s="94"/>
      <c r="J144" s="94"/>
      <c r="K144" s="94"/>
    </row>
    <row r="145" spans="9:11">
      <c r="I145" s="94"/>
      <c r="J145" s="94"/>
      <c r="K145" s="94"/>
    </row>
    <row r="146" spans="9:11">
      <c r="I146" s="94"/>
      <c r="J146" s="94"/>
      <c r="K146" s="94"/>
    </row>
    <row r="147" spans="9:11">
      <c r="I147" s="94"/>
      <c r="J147" s="94"/>
      <c r="K147" s="94"/>
    </row>
    <row r="148" spans="9:11">
      <c r="I148" s="94"/>
      <c r="J148" s="94"/>
      <c r="K148" s="94"/>
    </row>
    <row r="149" spans="9:11">
      <c r="I149" s="94"/>
      <c r="J149" s="94"/>
      <c r="K149" s="94"/>
    </row>
    <row r="150" spans="9:11">
      <c r="I150" s="94"/>
      <c r="J150" s="94"/>
      <c r="K150" s="94"/>
    </row>
    <row r="151" spans="9:11">
      <c r="I151" s="94"/>
      <c r="J151" s="94"/>
      <c r="K151" s="94"/>
    </row>
    <row r="152" spans="9:11">
      <c r="I152" s="94"/>
      <c r="J152" s="94"/>
      <c r="K152" s="94"/>
    </row>
    <row r="153" spans="9:11">
      <c r="I153" s="94"/>
      <c r="J153" s="94"/>
      <c r="K153" s="94"/>
    </row>
    <row r="154" spans="9:11">
      <c r="I154" s="94"/>
      <c r="J154" s="94"/>
      <c r="K154" s="94"/>
    </row>
    <row r="155" spans="9:11">
      <c r="I155" s="94"/>
      <c r="J155" s="94"/>
      <c r="K155" s="94"/>
    </row>
    <row r="156" spans="9:11">
      <c r="I156" s="94"/>
      <c r="J156" s="94"/>
      <c r="K156" s="94"/>
    </row>
    <row r="157" spans="9:11">
      <c r="I157" s="94"/>
      <c r="J157" s="94"/>
      <c r="K157" s="94"/>
    </row>
    <row r="158" spans="9:11">
      <c r="I158" s="94"/>
      <c r="J158" s="94"/>
      <c r="K158" s="94"/>
    </row>
    <row r="159" spans="9:11">
      <c r="I159" s="94"/>
      <c r="J159" s="94"/>
      <c r="K159" s="94"/>
    </row>
    <row r="160" spans="9:11">
      <c r="I160" s="94"/>
      <c r="J160" s="94"/>
      <c r="K160" s="94"/>
    </row>
    <row r="161" spans="9:11">
      <c r="I161" s="94"/>
      <c r="J161" s="94"/>
      <c r="K161" s="94"/>
    </row>
    <row r="162" spans="9:11">
      <c r="I162" s="94"/>
      <c r="J162" s="94"/>
      <c r="K162" s="94"/>
    </row>
    <row r="163" spans="9:11">
      <c r="I163" s="94"/>
      <c r="J163" s="94"/>
      <c r="K163" s="94"/>
    </row>
    <row r="164" spans="9:11">
      <c r="I164" s="94"/>
      <c r="J164" s="94"/>
      <c r="K164" s="94"/>
    </row>
    <row r="165" spans="9:11">
      <c r="I165" s="94"/>
      <c r="J165" s="94"/>
      <c r="K165" s="94"/>
    </row>
    <row r="166" spans="9:11">
      <c r="I166" s="94"/>
      <c r="J166" s="94"/>
      <c r="K166" s="94"/>
    </row>
    <row r="167" spans="9:11">
      <c r="I167" s="94"/>
      <c r="J167" s="94"/>
      <c r="K167" s="94"/>
    </row>
    <row r="168" spans="9:11">
      <c r="I168" s="94"/>
      <c r="J168" s="94"/>
      <c r="K168" s="94"/>
    </row>
    <row r="169" spans="9:11">
      <c r="I169" s="94"/>
      <c r="J169" s="94"/>
      <c r="K169" s="94"/>
    </row>
    <row r="170" spans="9:11">
      <c r="I170" s="94"/>
      <c r="J170" s="94"/>
      <c r="K170" s="94"/>
    </row>
    <row r="171" spans="9:11">
      <c r="I171" s="94"/>
      <c r="J171" s="94"/>
      <c r="K171" s="94"/>
    </row>
    <row r="172" spans="9:11">
      <c r="I172" s="94"/>
      <c r="J172" s="94"/>
      <c r="K172" s="94"/>
    </row>
    <row r="173" spans="9:11">
      <c r="I173" s="94"/>
      <c r="J173" s="94"/>
      <c r="K173" s="94"/>
    </row>
    <row r="174" spans="9:11">
      <c r="I174" s="94"/>
      <c r="J174" s="94"/>
      <c r="K174" s="94"/>
    </row>
    <row r="175" spans="9:11">
      <c r="I175" s="94"/>
      <c r="J175" s="94"/>
      <c r="K175" s="94"/>
    </row>
    <row r="176" spans="9:11">
      <c r="I176" s="94"/>
      <c r="J176" s="94"/>
      <c r="K176" s="94"/>
    </row>
    <row r="177" spans="9:11">
      <c r="I177" s="94"/>
      <c r="J177" s="94"/>
      <c r="K177" s="94"/>
    </row>
    <row r="178" spans="9:11">
      <c r="I178" s="94"/>
      <c r="J178" s="94"/>
      <c r="K178" s="94"/>
    </row>
    <row r="179" spans="9:11">
      <c r="I179" s="94"/>
      <c r="J179" s="94"/>
      <c r="K179" s="94"/>
    </row>
    <row r="180" spans="9:11">
      <c r="I180" s="94"/>
      <c r="J180" s="94"/>
      <c r="K180" s="94"/>
    </row>
    <row r="181" spans="9:11">
      <c r="I181" s="94"/>
      <c r="J181" s="94"/>
      <c r="K181" s="94"/>
    </row>
    <row r="182" spans="9:11">
      <c r="I182" s="94"/>
      <c r="J182" s="94"/>
      <c r="K182" s="94"/>
    </row>
    <row r="183" spans="9:11">
      <c r="I183" s="94"/>
      <c r="J183" s="94"/>
      <c r="K183" s="94"/>
    </row>
    <row r="184" spans="9:11">
      <c r="I184" s="94"/>
      <c r="J184" s="94"/>
      <c r="K184" s="94"/>
    </row>
    <row r="185" spans="9:11">
      <c r="I185" s="94"/>
      <c r="J185" s="94"/>
      <c r="K185" s="94"/>
    </row>
    <row r="186" spans="9:11">
      <c r="I186" s="94"/>
      <c r="J186" s="94"/>
      <c r="K186" s="94"/>
    </row>
    <row r="187" spans="9:11">
      <c r="I187" s="94"/>
      <c r="J187" s="94"/>
      <c r="K187" s="94"/>
    </row>
    <row r="188" spans="9:11">
      <c r="I188" s="94"/>
      <c r="J188" s="94"/>
      <c r="K188" s="94"/>
    </row>
    <row r="189" spans="9:11">
      <c r="I189" s="94"/>
      <c r="J189" s="94"/>
      <c r="K189" s="94"/>
    </row>
    <row r="190" spans="9:11">
      <c r="I190" s="94"/>
      <c r="J190" s="94"/>
      <c r="K190" s="94"/>
    </row>
    <row r="191" spans="9:11">
      <c r="I191" s="94"/>
      <c r="J191" s="94"/>
      <c r="K191" s="94"/>
    </row>
    <row r="192" spans="9:11">
      <c r="I192" s="94"/>
      <c r="J192" s="94"/>
      <c r="K192" s="94"/>
    </row>
    <row r="193" spans="9:11">
      <c r="I193" s="94"/>
      <c r="J193" s="94"/>
      <c r="K193" s="94"/>
    </row>
    <row r="194" spans="9:11">
      <c r="I194" s="94"/>
      <c r="J194" s="94"/>
      <c r="K194" s="94"/>
    </row>
    <row r="195" spans="9:11">
      <c r="I195" s="94"/>
      <c r="J195" s="94"/>
      <c r="K195" s="94"/>
    </row>
    <row r="196" spans="9:11">
      <c r="I196" s="94"/>
      <c r="J196" s="94"/>
      <c r="K196" s="94"/>
    </row>
    <row r="197" spans="9:11">
      <c r="I197" s="94"/>
      <c r="J197" s="94"/>
      <c r="K197" s="94"/>
    </row>
    <row r="198" spans="9:11">
      <c r="I198" s="94"/>
      <c r="J198" s="94"/>
      <c r="K198" s="94"/>
    </row>
    <row r="199" spans="9:11">
      <c r="I199" s="94"/>
      <c r="J199" s="94"/>
      <c r="K199" s="94"/>
    </row>
    <row r="200" spans="9:11">
      <c r="I200" s="94"/>
      <c r="J200" s="94"/>
      <c r="K200" s="94"/>
    </row>
    <row r="201" spans="9:11">
      <c r="I201" s="94"/>
      <c r="J201" s="94"/>
      <c r="K201" s="94"/>
    </row>
    <row r="202" spans="9:11">
      <c r="I202" s="94"/>
      <c r="J202" s="94"/>
      <c r="K202" s="94"/>
    </row>
    <row r="203" spans="9:11">
      <c r="I203" s="94"/>
      <c r="J203" s="94"/>
      <c r="K203" s="94"/>
    </row>
    <row r="204" spans="9:11">
      <c r="I204" s="94"/>
      <c r="J204" s="94"/>
      <c r="K204" s="94"/>
    </row>
    <row r="205" spans="9:11">
      <c r="I205" s="94"/>
      <c r="J205" s="94"/>
      <c r="K205" s="94"/>
    </row>
    <row r="206" spans="9:11">
      <c r="I206" s="94"/>
      <c r="J206" s="94"/>
      <c r="K206" s="94"/>
    </row>
    <row r="207" spans="9:11">
      <c r="I207" s="94"/>
      <c r="J207" s="94"/>
      <c r="K207" s="94"/>
    </row>
    <row r="208" spans="9:11">
      <c r="I208" s="94"/>
      <c r="J208" s="94"/>
      <c r="K208" s="94"/>
    </row>
    <row r="209" spans="9:11">
      <c r="I209" s="94"/>
      <c r="J209" s="94"/>
      <c r="K209" s="94"/>
    </row>
    <row r="210" spans="9:11">
      <c r="I210" s="94"/>
      <c r="J210" s="94"/>
      <c r="K210" s="94"/>
    </row>
    <row r="211" spans="9:11">
      <c r="I211" s="94"/>
      <c r="J211" s="94"/>
      <c r="K211" s="94"/>
    </row>
    <row r="212" spans="9:11">
      <c r="I212" s="94"/>
      <c r="J212" s="94"/>
      <c r="K212" s="94"/>
    </row>
    <row r="213" spans="9:11">
      <c r="I213" s="94"/>
      <c r="J213" s="94"/>
      <c r="K213" s="94"/>
    </row>
    <row r="214" spans="9:11">
      <c r="I214" s="94"/>
      <c r="J214" s="94"/>
      <c r="K214" s="94"/>
    </row>
    <row r="215" spans="9:11">
      <c r="I215" s="94"/>
      <c r="J215" s="94"/>
      <c r="K215" s="94"/>
    </row>
    <row r="216" spans="9:11">
      <c r="I216" s="94"/>
      <c r="J216" s="94"/>
      <c r="K216" s="94"/>
    </row>
    <row r="217" spans="9:11">
      <c r="I217" s="94"/>
      <c r="J217" s="94"/>
      <c r="K217" s="94"/>
    </row>
    <row r="218" spans="9:11">
      <c r="I218" s="94"/>
      <c r="J218" s="94"/>
      <c r="K218" s="94"/>
    </row>
    <row r="219" spans="9:11">
      <c r="I219" s="94"/>
      <c r="J219" s="94"/>
      <c r="K219" s="94"/>
    </row>
    <row r="220" spans="9:11">
      <c r="I220" s="94"/>
      <c r="J220" s="94"/>
      <c r="K220" s="94"/>
    </row>
    <row r="221" spans="9:11">
      <c r="I221" s="94"/>
      <c r="J221" s="94"/>
      <c r="K221" s="94"/>
    </row>
    <row r="222" spans="9:11">
      <c r="I222" s="94"/>
      <c r="J222" s="94"/>
      <c r="K222" s="94"/>
    </row>
    <row r="223" spans="9:11">
      <c r="I223" s="94"/>
      <c r="J223" s="94"/>
      <c r="K223" s="94"/>
    </row>
    <row r="224" spans="9:11">
      <c r="I224" s="94"/>
      <c r="J224" s="94"/>
      <c r="K224" s="94"/>
    </row>
    <row r="225" spans="9:11">
      <c r="I225" s="94"/>
      <c r="J225" s="94"/>
      <c r="K225" s="94"/>
    </row>
    <row r="226" spans="9:11">
      <c r="I226" s="94"/>
      <c r="J226" s="94"/>
      <c r="K226" s="94"/>
    </row>
    <row r="227" spans="9:11">
      <c r="I227" s="94"/>
      <c r="J227" s="94"/>
      <c r="K227" s="94"/>
    </row>
    <row r="228" spans="9:11">
      <c r="I228" s="94"/>
      <c r="J228" s="94"/>
      <c r="K228" s="94"/>
    </row>
    <row r="229" spans="9:11">
      <c r="I229" s="94"/>
      <c r="J229" s="94"/>
      <c r="K229" s="94"/>
    </row>
    <row r="230" spans="9:11">
      <c r="I230" s="94"/>
      <c r="J230" s="94"/>
      <c r="K230" s="94"/>
    </row>
    <row r="231" spans="9:11">
      <c r="I231" s="94"/>
      <c r="J231" s="94"/>
      <c r="K231" s="94"/>
    </row>
    <row r="232" spans="9:11">
      <c r="I232" s="94"/>
      <c r="J232" s="94"/>
      <c r="K232" s="94"/>
    </row>
    <row r="233" spans="9:11">
      <c r="I233" s="94"/>
      <c r="J233" s="94"/>
      <c r="K233" s="94"/>
    </row>
    <row r="234" spans="9:11">
      <c r="I234" s="94"/>
      <c r="J234" s="94"/>
      <c r="K234" s="94"/>
    </row>
    <row r="235" spans="9:11">
      <c r="I235" s="94"/>
      <c r="J235" s="94"/>
      <c r="K235" s="94"/>
    </row>
    <row r="236" spans="9:11">
      <c r="I236" s="94"/>
      <c r="J236" s="94"/>
      <c r="K236" s="94"/>
    </row>
    <row r="237" spans="9:11">
      <c r="I237" s="94"/>
      <c r="J237" s="94"/>
      <c r="K237" s="94"/>
    </row>
    <row r="238" spans="9:11">
      <c r="I238" s="94"/>
      <c r="J238" s="94"/>
      <c r="K238" s="94"/>
    </row>
    <row r="239" spans="9:11">
      <c r="I239" s="94"/>
      <c r="J239" s="94"/>
      <c r="K239" s="94"/>
    </row>
    <row r="240" spans="9:11">
      <c r="I240" s="94"/>
      <c r="J240" s="94"/>
      <c r="K240" s="94"/>
    </row>
    <row r="241" spans="9:11">
      <c r="I241" s="94"/>
      <c r="J241" s="94"/>
      <c r="K241" s="94"/>
    </row>
    <row r="242" spans="9:11">
      <c r="I242" s="94"/>
      <c r="J242" s="94"/>
      <c r="K242" s="94"/>
    </row>
    <row r="243" spans="9:11">
      <c r="I243" s="94"/>
      <c r="J243" s="94"/>
      <c r="K243" s="94"/>
    </row>
    <row r="244" spans="9:11">
      <c r="I244" s="94"/>
      <c r="J244" s="94"/>
      <c r="K244" s="94"/>
    </row>
    <row r="245" spans="9:11">
      <c r="I245" s="94"/>
      <c r="J245" s="94"/>
      <c r="K245" s="94"/>
    </row>
    <row r="246" spans="9:11">
      <c r="I246" s="94"/>
      <c r="J246" s="94"/>
      <c r="K246" s="94"/>
    </row>
    <row r="247" spans="9:11">
      <c r="I247" s="94"/>
      <c r="J247" s="94"/>
      <c r="K247" s="94"/>
    </row>
    <row r="248" spans="9:11">
      <c r="I248" s="94"/>
      <c r="J248" s="94"/>
      <c r="K248" s="94"/>
    </row>
    <row r="249" spans="9:11">
      <c r="I249" s="94"/>
      <c r="J249" s="94"/>
      <c r="K249" s="94"/>
    </row>
    <row r="250" spans="9:11">
      <c r="I250" s="94"/>
      <c r="J250" s="94"/>
      <c r="K250" s="94"/>
    </row>
    <row r="251" spans="9:11">
      <c r="I251" s="94"/>
      <c r="J251" s="94"/>
      <c r="K251" s="94"/>
    </row>
    <row r="252" spans="9:11">
      <c r="I252" s="94"/>
      <c r="J252" s="94"/>
      <c r="K252" s="94"/>
    </row>
    <row r="253" spans="9:11">
      <c r="I253" s="94"/>
      <c r="J253" s="94"/>
      <c r="K253" s="94"/>
    </row>
    <row r="254" spans="9:11">
      <c r="I254" s="94"/>
      <c r="J254" s="94"/>
      <c r="K254" s="94"/>
    </row>
    <row r="255" spans="9:11">
      <c r="I255" s="94"/>
      <c r="J255" s="94"/>
      <c r="K255" s="94"/>
    </row>
    <row r="256" spans="9:11">
      <c r="I256" s="94"/>
      <c r="J256" s="94"/>
      <c r="K256" s="94"/>
    </row>
    <row r="257" spans="9:11">
      <c r="I257" s="94"/>
      <c r="J257" s="94"/>
      <c r="K257" s="94"/>
    </row>
    <row r="258" spans="9:11">
      <c r="I258" s="94"/>
      <c r="J258" s="94"/>
      <c r="K258" s="94"/>
    </row>
    <row r="259" spans="9:11">
      <c r="I259" s="94"/>
      <c r="J259" s="94"/>
      <c r="K259" s="94"/>
    </row>
    <row r="260" spans="9:11">
      <c r="I260" s="94"/>
      <c r="J260" s="94"/>
      <c r="K260" s="94"/>
    </row>
    <row r="261" spans="9:11">
      <c r="I261" s="94"/>
      <c r="J261" s="94"/>
      <c r="K261" s="94"/>
    </row>
    <row r="262" spans="9:11">
      <c r="I262" s="94"/>
      <c r="J262" s="94"/>
      <c r="K262" s="94"/>
    </row>
    <row r="263" spans="9:11">
      <c r="I263" s="94"/>
      <c r="J263" s="94"/>
      <c r="K263" s="94"/>
    </row>
    <row r="264" spans="9:11">
      <c r="I264" s="94"/>
      <c r="J264" s="94"/>
      <c r="K264" s="94"/>
    </row>
    <row r="265" spans="9:11">
      <c r="I265" s="94"/>
      <c r="J265" s="94"/>
      <c r="K265" s="94"/>
    </row>
    <row r="266" spans="9:11">
      <c r="I266" s="94"/>
      <c r="J266" s="94"/>
      <c r="K266" s="94"/>
    </row>
    <row r="267" spans="9:11">
      <c r="I267" s="94"/>
      <c r="J267" s="94"/>
      <c r="K267" s="94"/>
    </row>
    <row r="268" spans="9:11">
      <c r="I268" s="94"/>
      <c r="J268" s="94"/>
      <c r="K268" s="94"/>
    </row>
    <row r="269" spans="9:11">
      <c r="I269" s="94"/>
      <c r="J269" s="94"/>
      <c r="K269" s="94"/>
    </row>
    <row r="270" spans="9:11">
      <c r="I270" s="94"/>
      <c r="J270" s="94"/>
      <c r="K270" s="94"/>
    </row>
    <row r="271" spans="9:11">
      <c r="I271" s="94"/>
      <c r="J271" s="94"/>
      <c r="K271" s="94"/>
    </row>
    <row r="272" spans="9:11">
      <c r="I272" s="94"/>
      <c r="J272" s="94"/>
      <c r="K272" s="94"/>
    </row>
    <row r="273" spans="9:11">
      <c r="I273" s="94"/>
      <c r="J273" s="94"/>
      <c r="K273" s="94"/>
    </row>
    <row r="274" spans="9:11">
      <c r="I274" s="94"/>
      <c r="J274" s="94"/>
      <c r="K274" s="94"/>
    </row>
    <row r="275" spans="9:11">
      <c r="I275" s="94"/>
      <c r="J275" s="94"/>
      <c r="K275" s="94"/>
    </row>
    <row r="276" spans="9:11">
      <c r="I276" s="94"/>
      <c r="J276" s="94"/>
      <c r="K276" s="94"/>
    </row>
    <row r="277" spans="9:11">
      <c r="I277" s="94"/>
      <c r="J277" s="94"/>
      <c r="K277" s="94"/>
    </row>
    <row r="278" spans="9:11">
      <c r="I278" s="94"/>
      <c r="J278" s="94"/>
      <c r="K278" s="94"/>
    </row>
    <row r="279" spans="9:11">
      <c r="I279" s="94"/>
      <c r="J279" s="94"/>
      <c r="K279" s="94"/>
    </row>
    <row r="280" spans="9:11">
      <c r="I280" s="94"/>
      <c r="J280" s="94"/>
      <c r="K280" s="94"/>
    </row>
    <row r="281" spans="9:11">
      <c r="I281" s="94"/>
      <c r="J281" s="94"/>
      <c r="K281" s="94"/>
    </row>
    <row r="282" spans="9:11">
      <c r="I282" s="94"/>
      <c r="J282" s="94"/>
      <c r="K282" s="94"/>
    </row>
    <row r="283" spans="9:11">
      <c r="I283" s="94"/>
      <c r="J283" s="94"/>
      <c r="K283" s="94"/>
    </row>
    <row r="284" spans="9:11">
      <c r="I284" s="94"/>
      <c r="J284" s="94"/>
      <c r="K284" s="94"/>
    </row>
    <row r="285" spans="9:11">
      <c r="I285" s="94"/>
      <c r="J285" s="94"/>
      <c r="K285" s="94"/>
    </row>
    <row r="286" spans="9:11">
      <c r="I286" s="94"/>
      <c r="J286" s="94"/>
      <c r="K286" s="94"/>
    </row>
    <row r="287" spans="9:11">
      <c r="I287" s="94"/>
      <c r="J287" s="94"/>
      <c r="K287" s="94"/>
    </row>
    <row r="288" spans="9:11">
      <c r="I288" s="94"/>
      <c r="J288" s="94"/>
      <c r="K288" s="94"/>
    </row>
    <row r="289" spans="9:11">
      <c r="I289" s="94"/>
      <c r="J289" s="94"/>
      <c r="K289" s="94"/>
    </row>
    <row r="290" spans="9:11">
      <c r="I290" s="94"/>
      <c r="J290" s="94"/>
      <c r="K290" s="94"/>
    </row>
    <row r="291" spans="9:11">
      <c r="I291" s="94"/>
      <c r="J291" s="94"/>
      <c r="K291" s="94"/>
    </row>
    <row r="292" spans="9:11">
      <c r="I292" s="94"/>
      <c r="J292" s="94"/>
      <c r="K292" s="94"/>
    </row>
    <row r="293" spans="9:11">
      <c r="I293" s="94"/>
      <c r="J293" s="94"/>
      <c r="K293" s="94"/>
    </row>
    <row r="294" spans="9:11">
      <c r="I294" s="94"/>
      <c r="J294" s="94"/>
      <c r="K294" s="94"/>
    </row>
    <row r="295" spans="9:11">
      <c r="I295" s="94"/>
      <c r="J295" s="94"/>
      <c r="K295" s="94"/>
    </row>
    <row r="296" spans="9:11">
      <c r="I296" s="94"/>
      <c r="J296" s="94"/>
      <c r="K296" s="94"/>
    </row>
    <row r="297" spans="9:11">
      <c r="I297" s="94"/>
      <c r="J297" s="94"/>
      <c r="K297" s="94"/>
    </row>
    <row r="298" spans="9:11">
      <c r="I298" s="94"/>
      <c r="J298" s="94"/>
      <c r="K298" s="94"/>
    </row>
    <row r="299" spans="9:11">
      <c r="I299" s="94"/>
      <c r="J299" s="94"/>
      <c r="K299" s="94"/>
    </row>
    <row r="300" spans="9:11">
      <c r="I300" s="94"/>
      <c r="J300" s="94"/>
      <c r="K300" s="94"/>
    </row>
    <row r="301" spans="9:11">
      <c r="I301" s="94"/>
      <c r="J301" s="94"/>
      <c r="K301" s="94"/>
    </row>
    <row r="302" spans="9:11">
      <c r="I302" s="94"/>
      <c r="J302" s="94"/>
      <c r="K302" s="94"/>
    </row>
    <row r="303" spans="9:11">
      <c r="I303" s="94"/>
      <c r="J303" s="94"/>
      <c r="K303" s="94"/>
    </row>
    <row r="304" spans="9:11">
      <c r="I304" s="94"/>
      <c r="J304" s="94"/>
      <c r="K304" s="94"/>
    </row>
    <row r="305" spans="9:11">
      <c r="I305" s="94"/>
      <c r="J305" s="94"/>
      <c r="K305" s="94"/>
    </row>
    <row r="306" spans="9:11">
      <c r="I306" s="94"/>
      <c r="J306" s="94"/>
      <c r="K306" s="94"/>
    </row>
    <row r="307" spans="9:11">
      <c r="I307" s="94"/>
      <c r="J307" s="94"/>
      <c r="K307" s="94"/>
    </row>
    <row r="308" spans="9:11">
      <c r="I308" s="94"/>
      <c r="J308" s="94"/>
      <c r="K308" s="94"/>
    </row>
    <row r="309" spans="9:11">
      <c r="I309" s="94"/>
      <c r="J309" s="94"/>
      <c r="K309" s="94"/>
    </row>
    <row r="310" spans="9:11">
      <c r="I310" s="94"/>
      <c r="J310" s="94"/>
      <c r="K310" s="94"/>
    </row>
    <row r="311" spans="9:11">
      <c r="I311" s="94"/>
      <c r="J311" s="94"/>
      <c r="K311" s="94"/>
    </row>
    <row r="312" spans="9:11">
      <c r="I312" s="94"/>
      <c r="J312" s="94"/>
      <c r="K312" s="94"/>
    </row>
    <row r="313" spans="9:11">
      <c r="I313" s="94"/>
      <c r="J313" s="94"/>
      <c r="K313" s="94"/>
    </row>
    <row r="314" spans="9:11">
      <c r="I314" s="94"/>
      <c r="J314" s="94"/>
      <c r="K314" s="94"/>
    </row>
    <row r="315" spans="9:11">
      <c r="I315" s="94"/>
      <c r="J315" s="94"/>
      <c r="K315" s="94"/>
    </row>
    <row r="316" spans="9:11">
      <c r="I316" s="94"/>
      <c r="J316" s="94"/>
      <c r="K316" s="94"/>
    </row>
    <row r="317" spans="9:11">
      <c r="I317" s="94"/>
      <c r="J317" s="94"/>
      <c r="K317" s="94"/>
    </row>
    <row r="318" spans="9:11">
      <c r="I318" s="94"/>
      <c r="J318" s="94"/>
      <c r="K318" s="94"/>
    </row>
    <row r="319" spans="9:11">
      <c r="I319" s="94"/>
      <c r="J319" s="94"/>
      <c r="K319" s="94"/>
    </row>
    <row r="320" spans="9:11">
      <c r="I320" s="94"/>
      <c r="J320" s="94"/>
      <c r="K320" s="94"/>
    </row>
    <row r="321" spans="9:11">
      <c r="I321" s="94"/>
      <c r="J321" s="94"/>
      <c r="K321" s="94"/>
    </row>
    <row r="322" spans="9:11">
      <c r="I322" s="94"/>
      <c r="J322" s="94"/>
      <c r="K322" s="94"/>
    </row>
    <row r="323" spans="9:11">
      <c r="I323" s="94"/>
      <c r="J323" s="94"/>
      <c r="K323" s="94"/>
    </row>
    <row r="324" spans="9:11">
      <c r="I324" s="94"/>
      <c r="J324" s="94"/>
      <c r="K324" s="94"/>
    </row>
    <row r="325" spans="9:11">
      <c r="I325" s="94"/>
      <c r="J325" s="94"/>
      <c r="K325" s="94"/>
    </row>
    <row r="326" spans="9:11">
      <c r="I326" s="94"/>
      <c r="J326" s="94"/>
      <c r="K326" s="94"/>
    </row>
    <row r="327" spans="9:11">
      <c r="I327" s="94"/>
      <c r="J327" s="94"/>
      <c r="K327" s="94"/>
    </row>
    <row r="328" spans="9:11">
      <c r="I328" s="94"/>
      <c r="J328" s="94"/>
      <c r="K328" s="94"/>
    </row>
    <row r="329" spans="9:11">
      <c r="I329" s="94"/>
      <c r="J329" s="94"/>
      <c r="K329" s="94"/>
    </row>
    <row r="330" spans="9:11">
      <c r="I330" s="94"/>
      <c r="J330" s="94"/>
      <c r="K330" s="94"/>
    </row>
    <row r="331" spans="9:11">
      <c r="I331" s="94"/>
      <c r="J331" s="94"/>
      <c r="K331" s="94"/>
    </row>
    <row r="332" spans="9:11">
      <c r="I332" s="94"/>
      <c r="J332" s="94"/>
      <c r="K332" s="94"/>
    </row>
    <row r="333" spans="9:11">
      <c r="I333" s="94"/>
      <c r="J333" s="94"/>
      <c r="K333" s="94"/>
    </row>
    <row r="334" spans="9:11">
      <c r="I334" s="94"/>
      <c r="J334" s="94"/>
      <c r="K334" s="94"/>
    </row>
    <row r="335" spans="9:11">
      <c r="I335" s="94"/>
      <c r="J335" s="94"/>
      <c r="K335" s="94"/>
    </row>
    <row r="336" spans="9:11">
      <c r="I336" s="94"/>
      <c r="J336" s="94"/>
      <c r="K336" s="94"/>
    </row>
    <row r="337" spans="9:11">
      <c r="I337" s="94"/>
      <c r="J337" s="94"/>
      <c r="K337" s="94"/>
    </row>
    <row r="338" spans="9:11">
      <c r="I338" s="94"/>
      <c r="J338" s="94"/>
      <c r="K338" s="94"/>
    </row>
    <row r="339" spans="9:11">
      <c r="I339" s="94"/>
      <c r="J339" s="94"/>
      <c r="K339" s="94"/>
    </row>
    <row r="340" spans="9:11">
      <c r="I340" s="94"/>
      <c r="J340" s="94"/>
      <c r="K340" s="94"/>
    </row>
    <row r="341" spans="9:11">
      <c r="I341" s="94"/>
      <c r="J341" s="94"/>
      <c r="K341" s="94"/>
    </row>
    <row r="342" spans="9:11">
      <c r="I342" s="94"/>
      <c r="J342" s="94"/>
      <c r="K342" s="94"/>
    </row>
    <row r="343" spans="9:11">
      <c r="I343" s="94"/>
      <c r="J343" s="94"/>
      <c r="K343" s="94"/>
    </row>
    <row r="344" spans="9:11">
      <c r="I344" s="94"/>
      <c r="J344" s="94"/>
      <c r="K344" s="94"/>
    </row>
    <row r="345" spans="9:11">
      <c r="I345" s="94"/>
      <c r="J345" s="94"/>
      <c r="K345" s="94"/>
    </row>
    <row r="346" spans="9:11">
      <c r="I346" s="94"/>
      <c r="J346" s="94"/>
      <c r="K346" s="94"/>
    </row>
    <row r="347" spans="9:11">
      <c r="I347" s="94"/>
      <c r="J347" s="94"/>
      <c r="K347" s="94"/>
    </row>
    <row r="348" spans="9:11">
      <c r="I348" s="94"/>
      <c r="J348" s="94"/>
      <c r="K348" s="94"/>
    </row>
    <row r="349" spans="9:11">
      <c r="I349" s="94"/>
      <c r="J349" s="94"/>
      <c r="K349" s="94"/>
    </row>
    <row r="350" spans="9:11">
      <c r="I350" s="94"/>
      <c r="J350" s="94"/>
      <c r="K350" s="94"/>
    </row>
    <row r="351" spans="9:11">
      <c r="I351" s="94"/>
      <c r="J351" s="94"/>
      <c r="K351" s="94"/>
    </row>
    <row r="352" spans="9:11">
      <c r="I352" s="94"/>
      <c r="J352" s="94"/>
      <c r="K352" s="94"/>
    </row>
    <row r="353" spans="9:11">
      <c r="I353" s="94"/>
      <c r="J353" s="94"/>
      <c r="K353" s="94"/>
    </row>
    <row r="354" spans="9:11">
      <c r="I354" s="94"/>
      <c r="J354" s="94"/>
      <c r="K354" s="94"/>
    </row>
    <row r="355" spans="9:11">
      <c r="I355" s="94"/>
      <c r="J355" s="94"/>
      <c r="K355" s="94"/>
    </row>
    <row r="356" spans="9:11">
      <c r="I356" s="94"/>
      <c r="J356" s="94"/>
      <c r="K356" s="94"/>
    </row>
    <row r="357" spans="9:11">
      <c r="I357" s="94"/>
      <c r="J357" s="94"/>
      <c r="K357" s="94"/>
    </row>
    <row r="358" spans="9:11">
      <c r="I358" s="94"/>
      <c r="J358" s="94"/>
      <c r="K358" s="94"/>
    </row>
    <row r="359" spans="9:11">
      <c r="I359" s="94"/>
      <c r="J359" s="94"/>
      <c r="K359" s="94"/>
    </row>
    <row r="360" spans="9:11">
      <c r="I360" s="94"/>
      <c r="J360" s="94"/>
      <c r="K360" s="94"/>
    </row>
    <row r="361" spans="9:11">
      <c r="I361" s="94"/>
      <c r="J361" s="94"/>
      <c r="K361" s="94"/>
    </row>
    <row r="362" spans="9:11">
      <c r="I362" s="94"/>
      <c r="J362" s="94"/>
      <c r="K362" s="94"/>
    </row>
    <row r="363" spans="9:11">
      <c r="I363" s="94"/>
      <c r="J363" s="94"/>
      <c r="K363" s="94"/>
    </row>
    <row r="364" spans="9:11">
      <c r="I364" s="94"/>
      <c r="J364" s="94"/>
      <c r="K364" s="94"/>
    </row>
    <row r="365" spans="9:11">
      <c r="I365" s="94"/>
      <c r="J365" s="94"/>
      <c r="K365" s="94"/>
    </row>
    <row r="366" spans="9:11">
      <c r="I366" s="94"/>
      <c r="J366" s="94"/>
      <c r="K366" s="94"/>
    </row>
    <row r="367" spans="9:11">
      <c r="I367" s="94"/>
      <c r="J367" s="94"/>
      <c r="K367" s="94"/>
    </row>
    <row r="368" spans="9:11">
      <c r="I368" s="94"/>
      <c r="J368" s="94"/>
      <c r="K368" s="94"/>
    </row>
    <row r="369" spans="9:11">
      <c r="I369" s="94"/>
      <c r="J369" s="94"/>
      <c r="K369" s="94"/>
    </row>
    <row r="370" spans="9:11">
      <c r="I370" s="94"/>
      <c r="J370" s="94"/>
      <c r="K370" s="94"/>
    </row>
    <row r="371" spans="9:11">
      <c r="I371" s="94"/>
      <c r="J371" s="94"/>
      <c r="K371" s="94"/>
    </row>
    <row r="372" spans="9:11">
      <c r="I372" s="94"/>
      <c r="J372" s="94"/>
      <c r="K372" s="94"/>
    </row>
    <row r="373" spans="9:11">
      <c r="I373" s="94"/>
      <c r="J373" s="94"/>
      <c r="K373" s="94"/>
    </row>
    <row r="374" spans="9:11">
      <c r="I374" s="94"/>
      <c r="J374" s="94"/>
      <c r="K374" s="94"/>
    </row>
    <row r="375" spans="9:11">
      <c r="I375" s="94"/>
      <c r="J375" s="94"/>
      <c r="K375" s="94"/>
    </row>
    <row r="376" spans="9:11">
      <c r="I376" s="94"/>
      <c r="J376" s="94"/>
      <c r="K376" s="94"/>
    </row>
    <row r="377" spans="9:11">
      <c r="I377" s="94"/>
      <c r="J377" s="94"/>
      <c r="K377" s="94"/>
    </row>
    <row r="378" spans="9:11">
      <c r="I378" s="94"/>
      <c r="J378" s="94"/>
      <c r="K378" s="94"/>
    </row>
    <row r="379" spans="9:11">
      <c r="I379" s="94"/>
      <c r="J379" s="94"/>
      <c r="K379" s="94"/>
    </row>
    <row r="380" spans="9:11">
      <c r="I380" s="94"/>
      <c r="J380" s="94"/>
      <c r="K380" s="94"/>
    </row>
    <row r="381" spans="9:11">
      <c r="I381" s="94"/>
      <c r="J381" s="94"/>
      <c r="K381" s="94"/>
    </row>
    <row r="382" spans="9:11">
      <c r="I382" s="94"/>
      <c r="J382" s="94"/>
      <c r="K382" s="94"/>
    </row>
    <row r="383" spans="9:11">
      <c r="I383" s="94"/>
      <c r="J383" s="94"/>
      <c r="K383" s="94"/>
    </row>
    <row r="384" spans="9:11">
      <c r="I384" s="94"/>
      <c r="J384" s="94"/>
      <c r="K384" s="94"/>
    </row>
    <row r="385" spans="9:11">
      <c r="I385" s="94"/>
      <c r="J385" s="94"/>
      <c r="K385" s="94"/>
    </row>
    <row r="386" spans="9:11">
      <c r="I386" s="94"/>
      <c r="J386" s="94"/>
      <c r="K386" s="94"/>
    </row>
    <row r="387" spans="9:11">
      <c r="I387" s="94"/>
      <c r="J387" s="94"/>
      <c r="K387" s="94"/>
    </row>
    <row r="388" spans="9:11">
      <c r="I388" s="94"/>
      <c r="J388" s="94"/>
      <c r="K388" s="94"/>
    </row>
    <row r="389" spans="9:11">
      <c r="I389" s="94"/>
      <c r="J389" s="94"/>
      <c r="K389" s="94"/>
    </row>
    <row r="390" spans="9:11">
      <c r="I390" s="94"/>
      <c r="J390" s="94"/>
      <c r="K390" s="94"/>
    </row>
    <row r="391" spans="9:11">
      <c r="I391" s="94"/>
      <c r="J391" s="94"/>
      <c r="K391" s="94"/>
    </row>
    <row r="392" spans="9:11">
      <c r="I392" s="94"/>
      <c r="J392" s="94"/>
      <c r="K392" s="94"/>
    </row>
    <row r="393" spans="9:11">
      <c r="I393" s="94"/>
      <c r="J393" s="94"/>
      <c r="K393" s="94"/>
    </row>
    <row r="394" spans="9:11">
      <c r="I394" s="94"/>
      <c r="J394" s="94"/>
      <c r="K394" s="94"/>
    </row>
    <row r="395" spans="9:11">
      <c r="I395" s="94"/>
      <c r="J395" s="94"/>
      <c r="K395" s="94"/>
    </row>
    <row r="396" spans="9:11">
      <c r="I396" s="94"/>
      <c r="J396" s="94"/>
      <c r="K396" s="94"/>
    </row>
    <row r="397" spans="9:11">
      <c r="I397" s="94"/>
      <c r="J397" s="94"/>
      <c r="K397" s="94"/>
    </row>
    <row r="398" spans="9:11">
      <c r="I398" s="94"/>
      <c r="J398" s="94"/>
      <c r="K398" s="94"/>
    </row>
    <row r="399" spans="9:11">
      <c r="I399" s="94"/>
      <c r="J399" s="94"/>
      <c r="K399" s="94"/>
    </row>
    <row r="400" spans="9:11">
      <c r="I400" s="94"/>
      <c r="J400" s="94"/>
      <c r="K400" s="94"/>
    </row>
    <row r="401" spans="9:11">
      <c r="I401" s="94"/>
      <c r="J401" s="94"/>
      <c r="K401" s="94"/>
    </row>
    <row r="402" spans="9:11">
      <c r="I402" s="94"/>
      <c r="J402" s="94"/>
      <c r="K402" s="94"/>
    </row>
    <row r="403" spans="9:11">
      <c r="I403" s="94"/>
      <c r="J403" s="94"/>
      <c r="K403" s="94"/>
    </row>
    <row r="404" spans="9:11">
      <c r="I404" s="94"/>
      <c r="J404" s="94"/>
      <c r="K404" s="94"/>
    </row>
    <row r="405" spans="9:11">
      <c r="I405" s="94"/>
      <c r="J405" s="94"/>
      <c r="K405" s="94"/>
    </row>
    <row r="406" spans="9:11">
      <c r="I406" s="94"/>
      <c r="J406" s="94"/>
      <c r="K406" s="94"/>
    </row>
    <row r="407" spans="9:11">
      <c r="I407" s="94"/>
      <c r="J407" s="94"/>
      <c r="K407" s="94"/>
    </row>
    <row r="408" spans="9:11">
      <c r="I408" s="94"/>
      <c r="J408" s="94"/>
      <c r="K408" s="94"/>
    </row>
    <row r="409" spans="9:11">
      <c r="I409" s="94"/>
      <c r="J409" s="94"/>
      <c r="K409" s="94"/>
    </row>
    <row r="410" spans="9:11">
      <c r="I410" s="94"/>
      <c r="J410" s="94"/>
      <c r="K410" s="94"/>
    </row>
    <row r="411" spans="9:11">
      <c r="I411" s="94"/>
      <c r="J411" s="94"/>
      <c r="K411" s="94"/>
    </row>
    <row r="412" spans="9:11">
      <c r="I412" s="94"/>
      <c r="J412" s="94"/>
      <c r="K412" s="94"/>
    </row>
    <row r="413" spans="9:11">
      <c r="I413" s="94"/>
      <c r="J413" s="94"/>
      <c r="K413" s="94"/>
    </row>
    <row r="414" spans="9:11">
      <c r="I414" s="94"/>
      <c r="J414" s="94"/>
      <c r="K414" s="94"/>
    </row>
    <row r="415" spans="9:11">
      <c r="I415" s="94"/>
      <c r="J415" s="94"/>
      <c r="K415" s="94"/>
    </row>
    <row r="416" spans="9:11">
      <c r="I416" s="94"/>
      <c r="J416" s="94"/>
      <c r="K416" s="94"/>
    </row>
    <row r="417" spans="9:11">
      <c r="I417" s="94"/>
      <c r="J417" s="94"/>
      <c r="K417" s="94"/>
    </row>
    <row r="418" spans="9:11">
      <c r="I418" s="94"/>
      <c r="J418" s="94"/>
      <c r="K418" s="94"/>
    </row>
    <row r="419" spans="9:11">
      <c r="I419" s="94"/>
      <c r="J419" s="94"/>
      <c r="K419" s="94"/>
    </row>
    <row r="420" spans="9:11">
      <c r="I420" s="94"/>
      <c r="J420" s="94"/>
      <c r="K420" s="94"/>
    </row>
    <row r="421" spans="9:11">
      <c r="I421" s="94"/>
      <c r="J421" s="94"/>
      <c r="K421" s="94"/>
    </row>
  </sheetData>
  <mergeCells count="6">
    <mergeCell ref="I1:K1"/>
    <mergeCell ref="E1:G1"/>
    <mergeCell ref="R25:R33"/>
    <mergeCell ref="R19:R21"/>
    <mergeCell ref="R34:R38"/>
    <mergeCell ref="M1:R1"/>
  </mergeCells>
  <pageMargins left="0.4" right="0.25" top="0.33" bottom="0.27" header="0.31496062992125984" footer="0.31496062992125984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2"/>
  <sheetViews>
    <sheetView topLeftCell="A40" workbookViewId="0">
      <selection activeCell="E70" sqref="E70:G72"/>
    </sheetView>
  </sheetViews>
  <sheetFormatPr defaultRowHeight="15.75"/>
  <cols>
    <col min="1" max="1" width="4.85546875" style="114" bestFit="1" customWidth="1"/>
    <col min="2" max="2" width="24.140625" style="114" customWidth="1"/>
    <col min="3" max="3" width="46.5703125" style="114" customWidth="1"/>
    <col min="4" max="4" width="9" style="114" customWidth="1"/>
    <col min="5" max="6" width="15" style="114" bestFit="1" customWidth="1"/>
    <col min="7" max="7" width="10.85546875" style="114" bestFit="1" customWidth="1"/>
    <col min="8" max="16384" width="9.140625" style="114"/>
  </cols>
  <sheetData>
    <row r="1" spans="1:7" ht="32.25" thickBot="1">
      <c r="A1" s="112" t="s">
        <v>2</v>
      </c>
      <c r="B1" s="112" t="s">
        <v>0</v>
      </c>
      <c r="C1" s="112" t="s">
        <v>12</v>
      </c>
      <c r="D1" s="112" t="s">
        <v>139</v>
      </c>
      <c r="E1" s="113" t="s">
        <v>63</v>
      </c>
      <c r="F1" s="113" t="s">
        <v>25</v>
      </c>
      <c r="G1" s="113" t="s">
        <v>132</v>
      </c>
    </row>
    <row r="2" spans="1:7" ht="16.5" thickTop="1">
      <c r="A2" s="115">
        <v>1</v>
      </c>
      <c r="B2" s="116" t="s">
        <v>1</v>
      </c>
      <c r="C2" s="116" t="s">
        <v>20</v>
      </c>
      <c r="D2" s="117" t="s">
        <v>22</v>
      </c>
      <c r="E2" s="118">
        <v>1.0416666666666666E-2</v>
      </c>
      <c r="F2" s="119">
        <v>14</v>
      </c>
      <c r="G2" s="120">
        <f>E2+F2</f>
        <v>14.010416666666666</v>
      </c>
    </row>
    <row r="3" spans="1:7">
      <c r="A3" s="121">
        <v>2</v>
      </c>
      <c r="B3" s="122" t="s">
        <v>3</v>
      </c>
      <c r="C3" s="122" t="s">
        <v>21</v>
      </c>
      <c r="D3" s="123"/>
      <c r="E3" s="118">
        <v>1.0416666666666666E-2</v>
      </c>
      <c r="F3" s="119">
        <v>21</v>
      </c>
      <c r="G3" s="120">
        <f t="shared" ref="G3:G72" si="0">E3+F3</f>
        <v>21.010416666666668</v>
      </c>
    </row>
    <row r="4" spans="1:7">
      <c r="A4" s="121">
        <v>3</v>
      </c>
      <c r="B4" s="122" t="s">
        <v>4</v>
      </c>
      <c r="C4" s="122" t="s">
        <v>23</v>
      </c>
      <c r="D4" s="123"/>
      <c r="E4" s="118">
        <v>1</v>
      </c>
      <c r="F4" s="119">
        <v>3</v>
      </c>
      <c r="G4" s="120">
        <f t="shared" si="0"/>
        <v>4</v>
      </c>
    </row>
    <row r="5" spans="1:7">
      <c r="A5" s="121">
        <v>4</v>
      </c>
      <c r="B5" s="122" t="s">
        <v>5</v>
      </c>
      <c r="C5" s="122" t="s">
        <v>38</v>
      </c>
      <c r="D5" s="123"/>
      <c r="E5" s="118">
        <v>1</v>
      </c>
      <c r="F5" s="119">
        <v>3</v>
      </c>
      <c r="G5" s="120">
        <f t="shared" si="0"/>
        <v>4</v>
      </c>
    </row>
    <row r="6" spans="1:7">
      <c r="A6" s="121">
        <v>5</v>
      </c>
      <c r="B6" s="122" t="s">
        <v>6</v>
      </c>
      <c r="C6" s="122" t="s">
        <v>39</v>
      </c>
      <c r="D6" s="123"/>
      <c r="E6" s="118">
        <v>1</v>
      </c>
      <c r="F6" s="119">
        <v>4</v>
      </c>
      <c r="G6" s="120">
        <f t="shared" si="0"/>
        <v>5</v>
      </c>
    </row>
    <row r="7" spans="1:7">
      <c r="A7" s="121">
        <v>6</v>
      </c>
      <c r="B7" s="122" t="s">
        <v>7</v>
      </c>
      <c r="C7" s="122" t="s">
        <v>40</v>
      </c>
      <c r="D7" s="123"/>
      <c r="E7" s="118">
        <v>1</v>
      </c>
      <c r="F7" s="119">
        <v>7</v>
      </c>
      <c r="G7" s="120">
        <f t="shared" si="0"/>
        <v>8</v>
      </c>
    </row>
    <row r="8" spans="1:7">
      <c r="A8" s="121">
        <v>7</v>
      </c>
      <c r="B8" s="122" t="s">
        <v>8</v>
      </c>
      <c r="C8" s="122" t="s">
        <v>41</v>
      </c>
      <c r="D8" s="123"/>
      <c r="E8" s="118">
        <v>1</v>
      </c>
      <c r="F8" s="119">
        <v>7</v>
      </c>
      <c r="G8" s="120">
        <f t="shared" si="0"/>
        <v>8</v>
      </c>
    </row>
    <row r="9" spans="1:7" ht="40.5" customHeight="1">
      <c r="A9" s="121">
        <v>8</v>
      </c>
      <c r="B9" s="122" t="s">
        <v>13</v>
      </c>
      <c r="C9" s="122" t="s">
        <v>155</v>
      </c>
      <c r="D9" s="123"/>
      <c r="E9" s="118">
        <v>1.0416666666666666E-2</v>
      </c>
      <c r="F9" s="119">
        <v>14</v>
      </c>
      <c r="G9" s="120">
        <f t="shared" si="0"/>
        <v>14.010416666666666</v>
      </c>
    </row>
    <row r="10" spans="1:7" ht="37.5" customHeight="1">
      <c r="A10" s="121">
        <v>9</v>
      </c>
      <c r="B10" s="122" t="s">
        <v>14</v>
      </c>
      <c r="C10" s="122" t="s">
        <v>156</v>
      </c>
      <c r="D10" s="123"/>
      <c r="E10" s="118">
        <v>1.0416666666666666E-2</v>
      </c>
      <c r="F10" s="119">
        <v>0.33</v>
      </c>
      <c r="G10" s="120">
        <f t="shared" si="0"/>
        <v>0.3404166666666667</v>
      </c>
    </row>
    <row r="11" spans="1:7" ht="16.5" thickBot="1">
      <c r="A11" s="121">
        <v>10</v>
      </c>
      <c r="B11" s="122" t="s">
        <v>15</v>
      </c>
      <c r="C11" s="122" t="s">
        <v>151</v>
      </c>
      <c r="D11" s="123"/>
      <c r="E11" s="114">
        <v>0.01</v>
      </c>
      <c r="F11" s="114">
        <v>1</v>
      </c>
      <c r="G11" s="114">
        <f t="shared" si="0"/>
        <v>1.01</v>
      </c>
    </row>
    <row r="12" spans="1:7" ht="34.5" customHeight="1" thickTop="1">
      <c r="A12" s="115">
        <v>11</v>
      </c>
      <c r="B12" s="122" t="s">
        <v>168</v>
      </c>
      <c r="C12" s="122" t="s">
        <v>157</v>
      </c>
      <c r="D12" s="123"/>
      <c r="E12" s="118">
        <v>0.01</v>
      </c>
      <c r="F12" s="119">
        <v>1</v>
      </c>
      <c r="G12" s="120">
        <f t="shared" si="0"/>
        <v>1.01</v>
      </c>
    </row>
    <row r="13" spans="1:7">
      <c r="A13" s="121">
        <v>12</v>
      </c>
      <c r="B13" s="122" t="s">
        <v>169</v>
      </c>
      <c r="C13" s="122" t="s">
        <v>159</v>
      </c>
      <c r="D13" s="123"/>
      <c r="E13" s="118">
        <v>0.01</v>
      </c>
      <c r="F13" s="119">
        <v>1</v>
      </c>
      <c r="G13" s="120">
        <f t="shared" si="0"/>
        <v>1.01</v>
      </c>
    </row>
    <row r="14" spans="1:7">
      <c r="A14" s="121">
        <v>13</v>
      </c>
      <c r="B14" s="122" t="s">
        <v>170</v>
      </c>
      <c r="C14" s="122" t="s">
        <v>158</v>
      </c>
      <c r="D14" s="123"/>
      <c r="E14" s="118">
        <v>0.01</v>
      </c>
      <c r="F14" s="119">
        <v>1</v>
      </c>
      <c r="G14" s="120">
        <f t="shared" si="0"/>
        <v>1.01</v>
      </c>
    </row>
    <row r="15" spans="1:7">
      <c r="A15" s="121">
        <v>14</v>
      </c>
      <c r="B15" s="122" t="s">
        <v>171</v>
      </c>
      <c r="C15" s="122" t="s">
        <v>152</v>
      </c>
      <c r="D15" s="123"/>
      <c r="E15" s="118">
        <v>0.5</v>
      </c>
      <c r="F15" s="119">
        <v>1</v>
      </c>
      <c r="G15" s="120">
        <f t="shared" si="0"/>
        <v>1.5</v>
      </c>
    </row>
    <row r="16" spans="1:7">
      <c r="A16" s="121">
        <v>15</v>
      </c>
      <c r="B16" s="122" t="s">
        <v>172</v>
      </c>
      <c r="C16" s="122" t="s">
        <v>153</v>
      </c>
      <c r="D16" s="123"/>
      <c r="E16" s="118">
        <v>0.5</v>
      </c>
      <c r="F16" s="119">
        <v>1</v>
      </c>
      <c r="G16" s="120">
        <f t="shared" si="0"/>
        <v>1.5</v>
      </c>
    </row>
    <row r="17" spans="1:8">
      <c r="A17" s="121">
        <v>16</v>
      </c>
      <c r="B17" s="122" t="s">
        <v>173</v>
      </c>
      <c r="C17" s="122" t="s">
        <v>154</v>
      </c>
      <c r="D17" s="123"/>
      <c r="E17" s="118"/>
      <c r="F17" s="119"/>
      <c r="G17" s="120"/>
    </row>
    <row r="18" spans="1:8">
      <c r="A18" s="121">
        <v>17</v>
      </c>
      <c r="B18" s="122" t="s">
        <v>174</v>
      </c>
      <c r="C18" s="122" t="s">
        <v>160</v>
      </c>
      <c r="D18" s="123"/>
      <c r="E18" s="118">
        <v>1</v>
      </c>
      <c r="F18" s="119">
        <v>3</v>
      </c>
      <c r="G18" s="120">
        <f t="shared" si="0"/>
        <v>4</v>
      </c>
    </row>
    <row r="19" spans="1:8">
      <c r="A19" s="121">
        <v>18</v>
      </c>
      <c r="B19" s="122" t="s">
        <v>175</v>
      </c>
      <c r="C19" s="122" t="s">
        <v>161</v>
      </c>
      <c r="D19" s="123"/>
      <c r="E19" s="118"/>
      <c r="F19" s="119"/>
      <c r="G19" s="120"/>
    </row>
    <row r="20" spans="1:8">
      <c r="A20" s="121">
        <v>19</v>
      </c>
      <c r="B20" s="122" t="s">
        <v>176</v>
      </c>
      <c r="C20" s="122" t="s">
        <v>162</v>
      </c>
      <c r="D20" s="123"/>
      <c r="E20" s="118">
        <v>0.01</v>
      </c>
      <c r="F20" s="119">
        <v>2</v>
      </c>
      <c r="G20" s="120">
        <f>E20+F20</f>
        <v>2.0099999999999998</v>
      </c>
    </row>
    <row r="21" spans="1:8" ht="16.5" thickBot="1">
      <c r="A21" s="121">
        <v>20</v>
      </c>
      <c r="B21" s="122" t="s">
        <v>177</v>
      </c>
      <c r="C21" s="122" t="s">
        <v>163</v>
      </c>
      <c r="D21" s="123"/>
      <c r="E21" s="118">
        <v>0.5</v>
      </c>
      <c r="F21" s="119">
        <v>2</v>
      </c>
      <c r="G21" s="120">
        <f>E21+F21</f>
        <v>2.5</v>
      </c>
    </row>
    <row r="22" spans="1:8" ht="16.5" thickTop="1">
      <c r="A22" s="115">
        <v>21</v>
      </c>
      <c r="B22" s="122" t="s">
        <v>178</v>
      </c>
      <c r="C22" s="122" t="s">
        <v>164</v>
      </c>
      <c r="D22" s="123"/>
      <c r="E22" s="118">
        <v>0.01</v>
      </c>
      <c r="F22" s="119">
        <v>1</v>
      </c>
      <c r="G22" s="120">
        <f>E22+F22</f>
        <v>1.01</v>
      </c>
    </row>
    <row r="23" spans="1:8">
      <c r="A23" s="121">
        <v>22</v>
      </c>
      <c r="B23" s="122" t="s">
        <v>179</v>
      </c>
      <c r="C23" s="122" t="s">
        <v>166</v>
      </c>
      <c r="D23" s="123"/>
      <c r="E23" s="118">
        <v>1</v>
      </c>
      <c r="F23" s="119">
        <v>10</v>
      </c>
      <c r="G23" s="120">
        <f>E23+F23</f>
        <v>11</v>
      </c>
    </row>
    <row r="24" spans="1:8">
      <c r="A24" s="121">
        <v>23</v>
      </c>
      <c r="B24" s="122" t="s">
        <v>180</v>
      </c>
      <c r="C24" s="122" t="s">
        <v>165</v>
      </c>
      <c r="D24" s="123"/>
      <c r="E24" s="118">
        <v>0.5</v>
      </c>
      <c r="F24" s="119">
        <v>2</v>
      </c>
      <c r="G24" s="120">
        <f>E24+F24</f>
        <v>2.5</v>
      </c>
      <c r="H24" s="128">
        <f>SUM(G10:G24)</f>
        <v>30.400416666666665</v>
      </c>
    </row>
    <row r="25" spans="1:8" ht="31.5">
      <c r="A25" s="121">
        <v>24</v>
      </c>
      <c r="B25" s="122" t="s">
        <v>181</v>
      </c>
      <c r="C25" s="122" t="s">
        <v>167</v>
      </c>
      <c r="D25" s="123"/>
      <c r="E25" s="118"/>
      <c r="F25" s="119"/>
      <c r="G25" s="120"/>
    </row>
    <row r="26" spans="1:8" ht="31.5">
      <c r="A26" s="121">
        <v>25</v>
      </c>
      <c r="B26" s="122" t="s">
        <v>16</v>
      </c>
      <c r="C26" s="122" t="s">
        <v>182</v>
      </c>
      <c r="D26" s="123"/>
      <c r="E26" s="118">
        <v>1.0416666666666666E-2</v>
      </c>
      <c r="F26" s="119">
        <v>7</v>
      </c>
      <c r="G26" s="120">
        <f t="shared" si="0"/>
        <v>7.010416666666667</v>
      </c>
    </row>
    <row r="27" spans="1:8" ht="31.5">
      <c r="A27" s="121">
        <v>26</v>
      </c>
      <c r="B27" s="122" t="s">
        <v>17</v>
      </c>
      <c r="C27" s="122" t="s">
        <v>183</v>
      </c>
      <c r="D27" s="123"/>
      <c r="E27" s="118">
        <v>1.0416666666666666E-2</v>
      </c>
      <c r="F27" s="119">
        <v>2.0833333333333332E-2</v>
      </c>
      <c r="G27" s="120">
        <f t="shared" si="0"/>
        <v>3.125E-2</v>
      </c>
    </row>
    <row r="28" spans="1:8">
      <c r="A28" s="121">
        <v>27</v>
      </c>
      <c r="B28" s="122" t="s">
        <v>18</v>
      </c>
      <c r="C28" s="114" t="s">
        <v>204</v>
      </c>
      <c r="E28" s="114">
        <v>0.5</v>
      </c>
      <c r="F28" s="114">
        <v>4</v>
      </c>
      <c r="G28" s="114">
        <f t="shared" si="0"/>
        <v>4.5</v>
      </c>
    </row>
    <row r="29" spans="1:8" ht="31.5">
      <c r="A29" s="121">
        <v>28</v>
      </c>
      <c r="B29" s="122" t="s">
        <v>191</v>
      </c>
      <c r="C29" s="122" t="s">
        <v>187</v>
      </c>
      <c r="D29" s="123"/>
      <c r="E29" s="118">
        <v>0.01</v>
      </c>
      <c r="F29" s="119">
        <v>3</v>
      </c>
      <c r="G29" s="120">
        <f t="shared" si="0"/>
        <v>3.01</v>
      </c>
    </row>
    <row r="30" spans="1:8">
      <c r="A30" s="121">
        <v>29</v>
      </c>
      <c r="B30" s="122" t="s">
        <v>192</v>
      </c>
      <c r="C30" s="122" t="s">
        <v>186</v>
      </c>
      <c r="D30" s="123"/>
      <c r="E30" s="118">
        <v>0.01</v>
      </c>
      <c r="F30" s="119">
        <v>2</v>
      </c>
      <c r="G30" s="120">
        <f t="shared" si="0"/>
        <v>2.0099999999999998</v>
      </c>
    </row>
    <row r="31" spans="1:8" ht="16.5" thickBot="1">
      <c r="A31" s="121">
        <v>30</v>
      </c>
      <c r="B31" s="122" t="s">
        <v>193</v>
      </c>
      <c r="C31" s="122" t="s">
        <v>185</v>
      </c>
      <c r="D31" s="123"/>
      <c r="E31" s="118">
        <v>0.01</v>
      </c>
      <c r="F31" s="119">
        <v>2</v>
      </c>
      <c r="G31" s="120">
        <f t="shared" si="0"/>
        <v>2.0099999999999998</v>
      </c>
    </row>
    <row r="32" spans="1:8" ht="16.5" thickTop="1">
      <c r="A32" s="115">
        <v>31</v>
      </c>
      <c r="B32" s="122" t="s">
        <v>194</v>
      </c>
      <c r="C32" s="122" t="s">
        <v>184</v>
      </c>
      <c r="D32" s="123"/>
      <c r="E32" s="118">
        <v>0.01</v>
      </c>
      <c r="F32" s="119">
        <v>1</v>
      </c>
      <c r="G32" s="120">
        <f t="shared" si="0"/>
        <v>1.01</v>
      </c>
    </row>
    <row r="33" spans="1:8">
      <c r="A33" s="121">
        <v>32</v>
      </c>
      <c r="B33" s="122" t="s">
        <v>18</v>
      </c>
      <c r="C33" s="122" t="s">
        <v>198</v>
      </c>
      <c r="D33" s="123"/>
      <c r="E33" s="118">
        <v>4.1666666666666666E-3</v>
      </c>
      <c r="F33" s="119">
        <v>2</v>
      </c>
      <c r="G33" s="120">
        <f>E33+F33</f>
        <v>2.0041666666666669</v>
      </c>
    </row>
    <row r="34" spans="1:8">
      <c r="A34" s="121">
        <v>33</v>
      </c>
      <c r="B34" s="122" t="s">
        <v>195</v>
      </c>
      <c r="C34" s="122" t="s">
        <v>188</v>
      </c>
      <c r="D34" s="123"/>
      <c r="E34" s="118">
        <v>0.01</v>
      </c>
      <c r="F34" s="119">
        <v>1</v>
      </c>
      <c r="G34" s="120">
        <f>E34+F34</f>
        <v>1.01</v>
      </c>
    </row>
    <row r="35" spans="1:8" ht="31.5">
      <c r="A35" s="121">
        <v>34</v>
      </c>
      <c r="B35" s="122" t="s">
        <v>196</v>
      </c>
      <c r="C35" s="122" t="s">
        <v>189</v>
      </c>
      <c r="D35" s="123"/>
      <c r="E35" s="118">
        <v>0.01</v>
      </c>
      <c r="F35" s="119">
        <v>2</v>
      </c>
      <c r="G35" s="120">
        <f>E35+F35</f>
        <v>2.0099999999999998</v>
      </c>
    </row>
    <row r="36" spans="1:8" ht="31.5">
      <c r="A36" s="121">
        <v>35</v>
      </c>
      <c r="B36" s="122" t="s">
        <v>197</v>
      </c>
      <c r="C36" s="122" t="s">
        <v>190</v>
      </c>
      <c r="D36" s="123"/>
      <c r="E36" s="118">
        <v>0.5</v>
      </c>
      <c r="F36" s="119">
        <v>2</v>
      </c>
      <c r="G36" s="120">
        <f>E36+F36</f>
        <v>2.5</v>
      </c>
      <c r="H36" s="128">
        <f>SUM(G27:G36)</f>
        <v>20.095416666666665</v>
      </c>
    </row>
    <row r="37" spans="1:8">
      <c r="A37" s="121">
        <v>36</v>
      </c>
      <c r="B37" s="122" t="s">
        <v>19</v>
      </c>
      <c r="C37" s="122" t="s">
        <v>49</v>
      </c>
      <c r="D37" s="123"/>
      <c r="E37" s="118">
        <v>1</v>
      </c>
      <c r="F37" s="119">
        <v>42</v>
      </c>
      <c r="G37" s="120">
        <f t="shared" si="0"/>
        <v>43</v>
      </c>
    </row>
    <row r="38" spans="1:8">
      <c r="A38" s="121">
        <v>37</v>
      </c>
      <c r="B38" s="122" t="s">
        <v>9</v>
      </c>
      <c r="C38" s="122" t="s">
        <v>42</v>
      </c>
      <c r="D38" s="123"/>
      <c r="E38" s="118">
        <v>1.0416666666666666E-2</v>
      </c>
      <c r="F38" s="119">
        <v>1</v>
      </c>
      <c r="G38" s="120">
        <f t="shared" si="0"/>
        <v>1.0104166666666667</v>
      </c>
    </row>
    <row r="39" spans="1:8">
      <c r="A39" s="121">
        <v>38</v>
      </c>
      <c r="B39" s="122" t="s">
        <v>10</v>
      </c>
      <c r="C39" s="122" t="s">
        <v>50</v>
      </c>
      <c r="D39" s="123">
        <v>300000</v>
      </c>
      <c r="E39" s="118">
        <v>3</v>
      </c>
      <c r="F39" s="119">
        <v>14</v>
      </c>
      <c r="G39" s="120">
        <f t="shared" si="0"/>
        <v>17</v>
      </c>
    </row>
    <row r="40" spans="1:8">
      <c r="A40" s="121">
        <v>39</v>
      </c>
      <c r="B40" s="122" t="s">
        <v>11</v>
      </c>
      <c r="C40" s="122" t="s">
        <v>51</v>
      </c>
      <c r="D40" s="123"/>
      <c r="E40" s="118">
        <v>1</v>
      </c>
      <c r="F40" s="119">
        <v>7</v>
      </c>
      <c r="G40" s="120">
        <f t="shared" si="0"/>
        <v>8</v>
      </c>
    </row>
    <row r="41" spans="1:8" ht="16.5" thickBot="1">
      <c r="A41" s="121">
        <v>40</v>
      </c>
      <c r="B41" s="122" t="s">
        <v>26</v>
      </c>
      <c r="C41" s="122" t="s">
        <v>52</v>
      </c>
      <c r="D41" s="123"/>
      <c r="E41" s="118">
        <v>1</v>
      </c>
      <c r="F41" s="119">
        <v>7</v>
      </c>
      <c r="G41" s="120">
        <f t="shared" si="0"/>
        <v>8</v>
      </c>
    </row>
    <row r="42" spans="1:8" ht="16.5" thickTop="1">
      <c r="A42" s="115">
        <v>41</v>
      </c>
      <c r="B42" s="122" t="s">
        <v>27</v>
      </c>
      <c r="C42" s="122" t="s">
        <v>53</v>
      </c>
      <c r="D42" s="123"/>
      <c r="E42" s="118">
        <v>1</v>
      </c>
      <c r="F42" s="119">
        <v>10</v>
      </c>
      <c r="G42" s="120">
        <f t="shared" si="0"/>
        <v>11</v>
      </c>
    </row>
    <row r="43" spans="1:8">
      <c r="A43" s="121">
        <v>42</v>
      </c>
      <c r="B43" s="122" t="s">
        <v>28</v>
      </c>
      <c r="C43" s="122" t="s">
        <v>28</v>
      </c>
      <c r="D43" s="123">
        <v>20000</v>
      </c>
      <c r="E43" s="118">
        <v>7</v>
      </c>
      <c r="F43" s="119">
        <v>10</v>
      </c>
      <c r="G43" s="120">
        <f t="shared" si="0"/>
        <v>17</v>
      </c>
    </row>
    <row r="44" spans="1:8">
      <c r="A44" s="121">
        <v>43</v>
      </c>
      <c r="B44" s="122" t="s">
        <v>29</v>
      </c>
      <c r="C44" s="122" t="s">
        <v>29</v>
      </c>
      <c r="D44" s="123">
        <v>95000</v>
      </c>
      <c r="E44" s="118">
        <v>5</v>
      </c>
      <c r="F44" s="119">
        <v>7</v>
      </c>
      <c r="G44" s="120">
        <f t="shared" si="0"/>
        <v>12</v>
      </c>
    </row>
    <row r="45" spans="1:8">
      <c r="A45" s="121">
        <v>44</v>
      </c>
      <c r="B45" s="122" t="s">
        <v>30</v>
      </c>
      <c r="C45" s="122" t="s">
        <v>30</v>
      </c>
      <c r="D45" s="123">
        <v>700000</v>
      </c>
      <c r="E45" s="118">
        <v>15</v>
      </c>
      <c r="F45" s="119">
        <v>25</v>
      </c>
      <c r="G45" s="120">
        <f t="shared" si="0"/>
        <v>40</v>
      </c>
    </row>
    <row r="46" spans="1:8">
      <c r="A46" s="121">
        <v>45</v>
      </c>
      <c r="B46" s="122" t="s">
        <v>70</v>
      </c>
      <c r="C46" s="124" t="s">
        <v>77</v>
      </c>
      <c r="D46" s="123"/>
      <c r="E46" s="118">
        <v>19</v>
      </c>
      <c r="F46" s="119">
        <v>62</v>
      </c>
      <c r="G46" s="120">
        <f t="shared" si="0"/>
        <v>81</v>
      </c>
    </row>
    <row r="47" spans="1:8">
      <c r="A47" s="121">
        <v>46</v>
      </c>
      <c r="B47" s="122" t="s">
        <v>71</v>
      </c>
      <c r="C47" s="124" t="s">
        <v>78</v>
      </c>
      <c r="D47" s="123"/>
      <c r="E47" s="118">
        <v>83</v>
      </c>
      <c r="F47" s="119">
        <v>131</v>
      </c>
      <c r="G47" s="120">
        <f t="shared" si="0"/>
        <v>214</v>
      </c>
    </row>
    <row r="48" spans="1:8">
      <c r="A48" s="121">
        <v>47</v>
      </c>
      <c r="B48" s="122" t="s">
        <v>72</v>
      </c>
      <c r="C48" s="124" t="s">
        <v>79</v>
      </c>
      <c r="D48" s="123"/>
      <c r="E48" s="118">
        <v>46</v>
      </c>
      <c r="F48" s="119">
        <v>99</v>
      </c>
      <c r="G48" s="120">
        <f t="shared" si="0"/>
        <v>145</v>
      </c>
    </row>
    <row r="49" spans="1:7">
      <c r="A49" s="121">
        <v>48</v>
      </c>
      <c r="B49" s="122" t="s">
        <v>73</v>
      </c>
      <c r="C49" s="124" t="s">
        <v>80</v>
      </c>
      <c r="D49" s="123"/>
      <c r="E49" s="118">
        <v>90</v>
      </c>
      <c r="F49" s="119">
        <v>150</v>
      </c>
      <c r="G49" s="120">
        <f t="shared" si="0"/>
        <v>240</v>
      </c>
    </row>
    <row r="50" spans="1:7">
      <c r="A50" s="121">
        <v>49</v>
      </c>
      <c r="B50" s="122" t="s">
        <v>74</v>
      </c>
      <c r="C50" s="124" t="s">
        <v>112</v>
      </c>
      <c r="D50" s="123"/>
      <c r="E50" s="118">
        <v>91</v>
      </c>
      <c r="F50" s="119">
        <v>146</v>
      </c>
      <c r="G50" s="120">
        <f t="shared" si="0"/>
        <v>237</v>
      </c>
    </row>
    <row r="51" spans="1:7" ht="16.5" thickBot="1">
      <c r="A51" s="121">
        <v>50</v>
      </c>
      <c r="B51" s="122" t="s">
        <v>75</v>
      </c>
      <c r="C51" s="124" t="s">
        <v>82</v>
      </c>
      <c r="D51" s="123"/>
      <c r="E51" s="118">
        <v>116</v>
      </c>
      <c r="F51" s="119">
        <v>232</v>
      </c>
      <c r="G51" s="120">
        <f t="shared" si="0"/>
        <v>348</v>
      </c>
    </row>
    <row r="52" spans="1:7" ht="16.5" thickTop="1">
      <c r="A52" s="115">
        <v>51</v>
      </c>
      <c r="B52" s="122" t="s">
        <v>76</v>
      </c>
      <c r="C52" s="124" t="s">
        <v>83</v>
      </c>
      <c r="D52" s="123"/>
      <c r="E52" s="118">
        <v>28</v>
      </c>
      <c r="F52" s="119">
        <v>28</v>
      </c>
      <c r="G52" s="120">
        <f t="shared" si="0"/>
        <v>56</v>
      </c>
    </row>
    <row r="53" spans="1:7">
      <c r="A53" s="121">
        <v>52</v>
      </c>
      <c r="B53" s="122" t="s">
        <v>114</v>
      </c>
      <c r="C53" s="122" t="s">
        <v>84</v>
      </c>
      <c r="D53" s="123">
        <v>130000</v>
      </c>
      <c r="E53" s="118">
        <v>15</v>
      </c>
      <c r="F53" s="119">
        <v>51</v>
      </c>
      <c r="G53" s="120">
        <f t="shared" si="0"/>
        <v>66</v>
      </c>
    </row>
    <row r="54" spans="1:7">
      <c r="A54" s="121">
        <v>53</v>
      </c>
      <c r="B54" s="122" t="s">
        <v>199</v>
      </c>
      <c r="C54" s="122" t="s">
        <v>54</v>
      </c>
      <c r="D54" s="123">
        <v>138000</v>
      </c>
      <c r="E54" s="118">
        <v>3</v>
      </c>
      <c r="F54" s="119">
        <v>18</v>
      </c>
      <c r="G54" s="120">
        <f t="shared" si="0"/>
        <v>21</v>
      </c>
    </row>
    <row r="55" spans="1:7">
      <c r="A55" s="121">
        <v>54</v>
      </c>
      <c r="B55" s="122" t="s">
        <v>116</v>
      </c>
      <c r="C55" s="122" t="s">
        <v>107</v>
      </c>
      <c r="D55" s="123">
        <v>100000</v>
      </c>
      <c r="E55" s="118">
        <v>6</v>
      </c>
      <c r="F55" s="119">
        <v>34</v>
      </c>
      <c r="G55" s="120">
        <f t="shared" si="0"/>
        <v>40</v>
      </c>
    </row>
    <row r="56" spans="1:7">
      <c r="A56" s="121">
        <v>55</v>
      </c>
      <c r="B56" s="122" t="s">
        <v>117</v>
      </c>
      <c r="C56" s="122" t="s">
        <v>108</v>
      </c>
      <c r="D56" s="123">
        <v>230000</v>
      </c>
      <c r="E56" s="118">
        <v>14</v>
      </c>
      <c r="F56" s="119">
        <v>66</v>
      </c>
      <c r="G56" s="120">
        <f t="shared" si="0"/>
        <v>80</v>
      </c>
    </row>
    <row r="57" spans="1:7">
      <c r="A57" s="121">
        <v>56</v>
      </c>
      <c r="B57" s="122" t="s">
        <v>118</v>
      </c>
      <c r="C57" s="122" t="s">
        <v>87</v>
      </c>
      <c r="D57" s="123">
        <v>30000</v>
      </c>
      <c r="E57" s="118">
        <v>6</v>
      </c>
      <c r="F57" s="119">
        <v>12</v>
      </c>
      <c r="G57" s="120">
        <f t="shared" si="0"/>
        <v>18</v>
      </c>
    </row>
    <row r="58" spans="1:7">
      <c r="A58" s="121">
        <v>57</v>
      </c>
      <c r="B58" s="122" t="s">
        <v>119</v>
      </c>
      <c r="C58" s="122" t="s">
        <v>127</v>
      </c>
      <c r="D58" s="123">
        <v>240000</v>
      </c>
      <c r="E58" s="118">
        <v>10</v>
      </c>
      <c r="F58" s="119">
        <v>72</v>
      </c>
      <c r="G58" s="120">
        <f t="shared" si="0"/>
        <v>82</v>
      </c>
    </row>
    <row r="59" spans="1:7">
      <c r="A59" s="121">
        <v>58</v>
      </c>
      <c r="B59" s="122" t="s">
        <v>120</v>
      </c>
      <c r="C59" s="122" t="s">
        <v>133</v>
      </c>
      <c r="D59" s="123"/>
      <c r="E59" s="118">
        <v>8</v>
      </c>
      <c r="F59" s="119">
        <v>36</v>
      </c>
      <c r="G59" s="120">
        <f t="shared" si="0"/>
        <v>44</v>
      </c>
    </row>
    <row r="60" spans="1:7">
      <c r="A60" s="121">
        <v>59</v>
      </c>
      <c r="B60" s="122" t="s">
        <v>121</v>
      </c>
      <c r="C60" s="122" t="s">
        <v>91</v>
      </c>
      <c r="D60" s="123">
        <v>80000</v>
      </c>
      <c r="E60" s="118">
        <v>7</v>
      </c>
      <c r="F60" s="119">
        <v>23</v>
      </c>
      <c r="G60" s="120">
        <f t="shared" si="0"/>
        <v>30</v>
      </c>
    </row>
    <row r="61" spans="1:7" ht="16.5" thickBot="1">
      <c r="A61" s="121">
        <v>60</v>
      </c>
      <c r="B61" s="122" t="s">
        <v>122</v>
      </c>
      <c r="C61" s="122" t="s">
        <v>92</v>
      </c>
      <c r="D61" s="123">
        <v>183000</v>
      </c>
      <c r="E61" s="118">
        <v>35</v>
      </c>
      <c r="F61" s="119">
        <v>53</v>
      </c>
      <c r="G61" s="120">
        <f t="shared" si="0"/>
        <v>88</v>
      </c>
    </row>
    <row r="62" spans="1:7" ht="16.5" thickTop="1">
      <c r="A62" s="115">
        <v>61</v>
      </c>
      <c r="B62" s="122" t="s">
        <v>33</v>
      </c>
      <c r="C62" s="122" t="s">
        <v>135</v>
      </c>
      <c r="D62" s="123">
        <v>91893</v>
      </c>
      <c r="E62" s="118">
        <v>2</v>
      </c>
      <c r="F62" s="119">
        <v>14</v>
      </c>
      <c r="G62" s="120">
        <f t="shared" si="0"/>
        <v>16</v>
      </c>
    </row>
    <row r="63" spans="1:7">
      <c r="A63" s="121">
        <v>62</v>
      </c>
      <c r="B63" s="122" t="s">
        <v>34</v>
      </c>
      <c r="C63" s="122" t="s">
        <v>136</v>
      </c>
      <c r="D63" s="123">
        <v>165365</v>
      </c>
      <c r="E63" s="118">
        <v>1</v>
      </c>
      <c r="F63" s="119">
        <v>13</v>
      </c>
      <c r="G63" s="120">
        <f t="shared" si="0"/>
        <v>14</v>
      </c>
    </row>
    <row r="64" spans="1:7">
      <c r="A64" s="121">
        <v>63</v>
      </c>
      <c r="B64" s="122" t="s">
        <v>35</v>
      </c>
      <c r="C64" s="122" t="s">
        <v>56</v>
      </c>
      <c r="D64" s="123">
        <v>20000</v>
      </c>
      <c r="E64" s="118">
        <v>2</v>
      </c>
      <c r="F64" s="119">
        <v>10</v>
      </c>
      <c r="G64" s="120">
        <f t="shared" si="0"/>
        <v>12</v>
      </c>
    </row>
    <row r="65" spans="1:7">
      <c r="A65" s="121">
        <v>64</v>
      </c>
      <c r="B65" s="122" t="s">
        <v>137</v>
      </c>
      <c r="C65" s="122" t="s">
        <v>57</v>
      </c>
      <c r="D65" s="123"/>
      <c r="E65" s="118">
        <v>2</v>
      </c>
      <c r="F65" s="119">
        <v>10</v>
      </c>
      <c r="G65" s="120">
        <f t="shared" si="0"/>
        <v>12</v>
      </c>
    </row>
    <row r="66" spans="1:7">
      <c r="A66" s="121">
        <v>65</v>
      </c>
      <c r="B66" s="122" t="s">
        <v>138</v>
      </c>
      <c r="C66" s="122" t="s">
        <v>58</v>
      </c>
      <c r="D66" s="123">
        <v>197000</v>
      </c>
      <c r="E66" s="118">
        <v>7</v>
      </c>
      <c r="F66" s="119">
        <v>20</v>
      </c>
      <c r="G66" s="120">
        <f t="shared" si="0"/>
        <v>27</v>
      </c>
    </row>
    <row r="67" spans="1:7">
      <c r="A67" s="121">
        <v>66</v>
      </c>
      <c r="B67" s="122" t="s">
        <v>36</v>
      </c>
      <c r="C67" s="122" t="s">
        <v>59</v>
      </c>
      <c r="D67" s="123"/>
      <c r="E67" s="118">
        <v>7</v>
      </c>
      <c r="F67" s="119">
        <v>14</v>
      </c>
      <c r="G67" s="120">
        <f t="shared" si="0"/>
        <v>21</v>
      </c>
    </row>
    <row r="68" spans="1:7">
      <c r="A68" s="121">
        <v>67</v>
      </c>
      <c r="B68" s="122" t="s">
        <v>37</v>
      </c>
      <c r="C68" s="122" t="s">
        <v>60</v>
      </c>
      <c r="D68" s="123">
        <v>293000</v>
      </c>
      <c r="E68" s="118">
        <v>3</v>
      </c>
      <c r="F68" s="119">
        <v>12</v>
      </c>
      <c r="G68" s="120">
        <f t="shared" si="0"/>
        <v>15</v>
      </c>
    </row>
    <row r="69" spans="1:7">
      <c r="A69" s="121">
        <v>68</v>
      </c>
      <c r="B69" s="122" t="s">
        <v>61</v>
      </c>
      <c r="C69" s="122" t="s">
        <v>62</v>
      </c>
      <c r="D69" s="123">
        <v>0</v>
      </c>
      <c r="E69" s="118">
        <v>0</v>
      </c>
      <c r="F69" s="119">
        <v>0</v>
      </c>
      <c r="G69" s="119">
        <v>0</v>
      </c>
    </row>
    <row r="70" spans="1:7">
      <c r="A70" s="114">
        <v>69</v>
      </c>
      <c r="B70" s="114" t="s">
        <v>201</v>
      </c>
      <c r="C70" s="114" t="s">
        <v>200</v>
      </c>
      <c r="D70" s="114">
        <v>9963</v>
      </c>
      <c r="E70" s="114">
        <v>3</v>
      </c>
      <c r="F70" s="114">
        <v>6</v>
      </c>
      <c r="G70" s="120">
        <f t="shared" si="0"/>
        <v>9</v>
      </c>
    </row>
    <row r="71" spans="1:7">
      <c r="A71" s="114">
        <v>70</v>
      </c>
      <c r="B71" s="114" t="s">
        <v>201</v>
      </c>
      <c r="C71" s="114" t="s">
        <v>202</v>
      </c>
      <c r="D71" s="114">
        <v>2336</v>
      </c>
      <c r="E71" s="114">
        <v>1</v>
      </c>
      <c r="F71" s="114">
        <v>6</v>
      </c>
      <c r="G71" s="114">
        <f t="shared" si="0"/>
        <v>7</v>
      </c>
    </row>
    <row r="72" spans="1:7">
      <c r="A72" s="114">
        <v>71</v>
      </c>
      <c r="B72" s="114" t="s">
        <v>201</v>
      </c>
      <c r="C72" s="114" t="s">
        <v>203</v>
      </c>
      <c r="D72" s="114">
        <v>2336</v>
      </c>
      <c r="E72" s="114">
        <v>5</v>
      </c>
      <c r="F72" s="114">
        <v>10</v>
      </c>
      <c r="G72" s="114">
        <f t="shared" si="0"/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31" sqref="K31"/>
    </sheetView>
  </sheetViews>
  <sheetFormatPr defaultRowHeight="15"/>
  <cols>
    <col min="2" max="2" width="17.85546875" customWidth="1"/>
    <col min="3" max="3" width="29.5703125" customWidth="1"/>
    <col min="4" max="4" width="12.42578125" customWidth="1"/>
    <col min="5" max="5" width="11.7109375" customWidth="1"/>
    <col min="6" max="6" width="14" customWidth="1"/>
    <col min="13" max="13" width="13.140625" bestFit="1" customWidth="1"/>
    <col min="17" max="17" width="13.140625" bestFit="1" customWidth="1"/>
    <col min="18" max="18" width="10.42578125" customWidth="1"/>
    <col min="19" max="19" width="10.7109375" customWidth="1"/>
    <col min="20" max="21" width="10.7109375" style="177" customWidth="1"/>
    <col min="22" max="22" width="11.140625" customWidth="1"/>
    <col min="23" max="23" width="47.28515625" customWidth="1"/>
  </cols>
  <sheetData>
    <row r="1" spans="1:23" ht="42.75" customHeight="1">
      <c r="A1" s="75"/>
      <c r="B1" s="75"/>
      <c r="C1" s="75"/>
      <c r="D1" s="75"/>
      <c r="E1" s="156" t="s">
        <v>141</v>
      </c>
      <c r="F1" s="156"/>
      <c r="G1" s="156"/>
      <c r="H1" s="160" t="s">
        <v>141</v>
      </c>
      <c r="I1" s="160"/>
      <c r="J1" s="160"/>
      <c r="K1" s="129"/>
      <c r="L1" s="75"/>
      <c r="M1" s="155" t="s">
        <v>140</v>
      </c>
      <c r="N1" s="155"/>
      <c r="O1" s="155"/>
      <c r="P1" s="75"/>
      <c r="Q1" s="158" t="s">
        <v>142</v>
      </c>
      <c r="R1" s="158"/>
      <c r="S1" s="158"/>
      <c r="T1" s="158"/>
      <c r="U1" s="158"/>
      <c r="V1" s="158"/>
      <c r="W1" s="158"/>
    </row>
    <row r="2" spans="1:23" ht="15.75" thickBot="1">
      <c r="A2" s="78" t="s">
        <v>2</v>
      </c>
      <c r="B2" s="78" t="s">
        <v>0</v>
      </c>
      <c r="C2" s="78" t="s">
        <v>12</v>
      </c>
      <c r="D2" s="78" t="s">
        <v>139</v>
      </c>
      <c r="E2" s="96" t="s">
        <v>63</v>
      </c>
      <c r="F2" s="96" t="s">
        <v>25</v>
      </c>
      <c r="G2" s="96" t="s">
        <v>132</v>
      </c>
      <c r="H2" s="133" t="s">
        <v>63</v>
      </c>
      <c r="I2" s="133" t="s">
        <v>25</v>
      </c>
      <c r="J2" s="133" t="s">
        <v>132</v>
      </c>
      <c r="K2" s="134"/>
      <c r="L2" s="75"/>
      <c r="M2" s="76" t="s">
        <v>63</v>
      </c>
      <c r="N2" s="76" t="s">
        <v>25</v>
      </c>
      <c r="O2" s="76" t="s">
        <v>132</v>
      </c>
      <c r="P2" s="75"/>
      <c r="Q2" s="198" t="s">
        <v>63</v>
      </c>
      <c r="R2" s="198" t="s">
        <v>25</v>
      </c>
      <c r="S2" s="198" t="s">
        <v>132</v>
      </c>
      <c r="T2" s="197" t="s">
        <v>209</v>
      </c>
      <c r="U2" s="197" t="s">
        <v>208</v>
      </c>
      <c r="V2" s="198" t="s">
        <v>110</v>
      </c>
      <c r="W2" s="198" t="s">
        <v>143</v>
      </c>
    </row>
    <row r="3" spans="1:23" ht="16.5" thickTop="1" thickBot="1">
      <c r="A3" s="98">
        <v>1</v>
      </c>
      <c r="B3" s="99" t="s">
        <v>1</v>
      </c>
      <c r="C3" s="99" t="s">
        <v>20</v>
      </c>
      <c r="D3" s="100">
        <v>0</v>
      </c>
      <c r="E3" s="101">
        <v>1.0416666666666666E-2</v>
      </c>
      <c r="F3" s="102">
        <v>14</v>
      </c>
      <c r="G3" s="103">
        <f>E3+F3</f>
        <v>14.010416666666666</v>
      </c>
      <c r="H3" s="135">
        <v>1.0416666666666666E-2</v>
      </c>
      <c r="I3" s="136">
        <v>14</v>
      </c>
      <c r="J3" s="137">
        <f>H3+I3</f>
        <v>14.010416666666666</v>
      </c>
      <c r="K3" s="138">
        <v>14</v>
      </c>
      <c r="L3" s="75"/>
      <c r="M3" s="77"/>
      <c r="N3" s="77"/>
      <c r="O3" s="76">
        <v>0</v>
      </c>
      <c r="P3" s="78"/>
      <c r="Q3" s="131">
        <v>1.0416666666666666E-2</v>
      </c>
      <c r="R3" s="131">
        <v>14</v>
      </c>
      <c r="S3" s="131">
        <f>R3+Q3</f>
        <v>14.010416666666666</v>
      </c>
      <c r="T3" s="170"/>
      <c r="U3" s="170"/>
      <c r="V3" s="131"/>
      <c r="W3" s="131"/>
    </row>
    <row r="4" spans="1:23" ht="31.5" customHeight="1" thickTop="1">
      <c r="A4" s="104">
        <v>2</v>
      </c>
      <c r="B4" s="131" t="s">
        <v>3</v>
      </c>
      <c r="C4" s="151" t="s">
        <v>210</v>
      </c>
      <c r="D4" s="105"/>
      <c r="E4" s="101">
        <v>1.0416666666666666E-2</v>
      </c>
      <c r="F4" s="102">
        <v>5</v>
      </c>
      <c r="G4" s="103">
        <f t="shared" ref="G4:G40" si="0">E4+F4</f>
        <v>5.010416666666667</v>
      </c>
      <c r="H4" s="135">
        <v>1.0416666666666666E-2</v>
      </c>
      <c r="I4" s="136">
        <v>10</v>
      </c>
      <c r="J4" s="161">
        <f t="shared" ref="J4:J44" si="1">H4+I4</f>
        <v>10.010416666666666</v>
      </c>
      <c r="K4" s="162"/>
      <c r="L4" s="75"/>
      <c r="M4" s="77"/>
      <c r="N4" s="77"/>
      <c r="O4" s="77">
        <v>0</v>
      </c>
      <c r="P4" s="75"/>
      <c r="Q4" s="131">
        <v>1.0416666666666666E-2</v>
      </c>
      <c r="R4" s="131">
        <v>5</v>
      </c>
      <c r="S4" s="166">
        <f t="shared" ref="S4:S41" si="2">R4+Q4</f>
        <v>5.010416666666667</v>
      </c>
      <c r="T4" s="171"/>
      <c r="U4" s="191"/>
      <c r="V4" s="167"/>
      <c r="W4" s="131" t="s">
        <v>144</v>
      </c>
    </row>
    <row r="5" spans="1:23">
      <c r="A5" s="104">
        <v>3</v>
      </c>
      <c r="B5" s="131" t="s">
        <v>4</v>
      </c>
      <c r="C5" s="131" t="s">
        <v>23</v>
      </c>
      <c r="D5" s="105"/>
      <c r="E5" s="101">
        <v>1</v>
      </c>
      <c r="F5" s="102">
        <v>3</v>
      </c>
      <c r="G5" s="103">
        <f t="shared" si="0"/>
        <v>4</v>
      </c>
      <c r="H5" s="135">
        <v>1</v>
      </c>
      <c r="I5" s="136">
        <v>3</v>
      </c>
      <c r="J5" s="161">
        <f t="shared" si="1"/>
        <v>4</v>
      </c>
      <c r="K5" s="163"/>
      <c r="L5" s="75"/>
      <c r="M5" s="77"/>
      <c r="N5" s="77"/>
      <c r="O5" s="77">
        <v>0</v>
      </c>
      <c r="P5" s="75"/>
      <c r="Q5" s="131">
        <v>0</v>
      </c>
      <c r="R5" s="131">
        <v>0</v>
      </c>
      <c r="S5" s="166">
        <f t="shared" si="2"/>
        <v>0</v>
      </c>
      <c r="T5" s="172"/>
      <c r="U5" s="192"/>
      <c r="V5" s="167"/>
      <c r="W5" s="131" t="s">
        <v>146</v>
      </c>
    </row>
    <row r="6" spans="1:23">
      <c r="A6" s="104">
        <v>4</v>
      </c>
      <c r="B6" s="131" t="s">
        <v>5</v>
      </c>
      <c r="C6" s="131" t="s">
        <v>38</v>
      </c>
      <c r="D6" s="105"/>
      <c r="E6" s="101">
        <v>1</v>
      </c>
      <c r="F6" s="102">
        <v>3</v>
      </c>
      <c r="G6" s="103">
        <f t="shared" si="0"/>
        <v>4</v>
      </c>
      <c r="H6" s="135">
        <v>1</v>
      </c>
      <c r="I6" s="136">
        <v>3</v>
      </c>
      <c r="J6" s="161">
        <f t="shared" si="1"/>
        <v>4</v>
      </c>
      <c r="K6" s="163"/>
      <c r="L6" s="75"/>
      <c r="M6" s="77"/>
      <c r="N6" s="77"/>
      <c r="O6" s="77">
        <v>0</v>
      </c>
      <c r="P6" s="75"/>
      <c r="Q6" s="131">
        <v>0.5</v>
      </c>
      <c r="R6" s="131">
        <v>1</v>
      </c>
      <c r="S6" s="166">
        <f t="shared" si="2"/>
        <v>1.5</v>
      </c>
      <c r="T6" s="172"/>
      <c r="U6" s="192"/>
      <c r="V6" s="167"/>
      <c r="W6" s="131" t="s">
        <v>144</v>
      </c>
    </row>
    <row r="7" spans="1:23">
      <c r="A7" s="104">
        <v>5</v>
      </c>
      <c r="B7" s="131" t="s">
        <v>6</v>
      </c>
      <c r="C7" s="131" t="s">
        <v>39</v>
      </c>
      <c r="D7" s="105"/>
      <c r="E7" s="101">
        <v>1</v>
      </c>
      <c r="F7" s="102">
        <v>4</v>
      </c>
      <c r="G7" s="103">
        <f t="shared" si="0"/>
        <v>5</v>
      </c>
      <c r="H7" s="135">
        <v>1</v>
      </c>
      <c r="I7" s="136">
        <v>4</v>
      </c>
      <c r="J7" s="161">
        <f t="shared" si="1"/>
        <v>5</v>
      </c>
      <c r="K7" s="163"/>
      <c r="L7" s="75"/>
      <c r="M7" s="77"/>
      <c r="N7" s="77"/>
      <c r="O7" s="77">
        <v>0</v>
      </c>
      <c r="P7" s="75"/>
      <c r="Q7" s="131">
        <v>0</v>
      </c>
      <c r="R7" s="131">
        <v>0</v>
      </c>
      <c r="S7" s="166">
        <f t="shared" si="2"/>
        <v>0</v>
      </c>
      <c r="T7" s="172"/>
      <c r="U7" s="192"/>
      <c r="V7" s="167"/>
      <c r="W7" s="131" t="s">
        <v>144</v>
      </c>
    </row>
    <row r="8" spans="1:23">
      <c r="A8" s="104">
        <v>6</v>
      </c>
      <c r="B8" s="131" t="s">
        <v>7</v>
      </c>
      <c r="C8" s="131" t="s">
        <v>40</v>
      </c>
      <c r="D8" s="105"/>
      <c r="E8" s="101">
        <v>1</v>
      </c>
      <c r="F8" s="102">
        <v>7</v>
      </c>
      <c r="G8" s="103">
        <f t="shared" si="0"/>
        <v>8</v>
      </c>
      <c r="H8" s="135">
        <v>1</v>
      </c>
      <c r="I8" s="136">
        <v>7</v>
      </c>
      <c r="J8" s="161">
        <f t="shared" si="1"/>
        <v>8</v>
      </c>
      <c r="K8" s="163"/>
      <c r="L8" s="75"/>
      <c r="M8" s="77"/>
      <c r="N8" s="77"/>
      <c r="O8" s="77">
        <v>0</v>
      </c>
      <c r="P8" s="75"/>
      <c r="Q8" s="131">
        <v>0.5</v>
      </c>
      <c r="R8" s="131">
        <v>1</v>
      </c>
      <c r="S8" s="166">
        <f t="shared" si="2"/>
        <v>1.5</v>
      </c>
      <c r="T8" s="172"/>
      <c r="U8" s="192"/>
      <c r="V8" s="167"/>
      <c r="W8" s="131" t="s">
        <v>145</v>
      </c>
    </row>
    <row r="9" spans="1:23" ht="15.75" thickBot="1">
      <c r="A9" s="104">
        <v>7</v>
      </c>
      <c r="B9" s="131" t="s">
        <v>8</v>
      </c>
      <c r="C9" s="131" t="s">
        <v>41</v>
      </c>
      <c r="D9" s="105"/>
      <c r="E9" s="101">
        <v>1</v>
      </c>
      <c r="F9" s="102">
        <v>7</v>
      </c>
      <c r="G9" s="103">
        <f t="shared" si="0"/>
        <v>8</v>
      </c>
      <c r="H9" s="135">
        <v>1</v>
      </c>
      <c r="I9" s="136">
        <v>7</v>
      </c>
      <c r="J9" s="161">
        <f t="shared" si="1"/>
        <v>8</v>
      </c>
      <c r="K9" s="164">
        <f>SUM(J4:J9)</f>
        <v>39.010416666666664</v>
      </c>
      <c r="L9" s="75"/>
      <c r="M9" s="77"/>
      <c r="N9" s="77"/>
      <c r="O9" s="77">
        <v>0</v>
      </c>
      <c r="P9" s="75"/>
      <c r="Q9" s="131">
        <v>0</v>
      </c>
      <c r="R9" s="131">
        <v>0</v>
      </c>
      <c r="S9" s="166">
        <f t="shared" si="2"/>
        <v>0</v>
      </c>
      <c r="T9" s="173">
        <f>SUM(S4:S9)</f>
        <v>8.0104166666666679</v>
      </c>
      <c r="U9" s="193">
        <f>K9-T9</f>
        <v>30.999999999999996</v>
      </c>
      <c r="V9" s="167"/>
      <c r="W9" s="131" t="s">
        <v>145</v>
      </c>
    </row>
    <row r="10" spans="1:23" ht="15.75" thickTop="1">
      <c r="A10" s="104">
        <v>8</v>
      </c>
      <c r="B10" s="131" t="s">
        <v>13</v>
      </c>
      <c r="C10" s="131" t="s">
        <v>43</v>
      </c>
      <c r="D10" s="105"/>
      <c r="E10" s="101">
        <v>1.0416666666666666E-2</v>
      </c>
      <c r="F10" s="102">
        <v>3</v>
      </c>
      <c r="G10" s="103">
        <f t="shared" si="0"/>
        <v>3.0104166666666665</v>
      </c>
      <c r="H10" s="135">
        <v>1.0416666666666666E-2</v>
      </c>
      <c r="I10" s="136">
        <v>14</v>
      </c>
      <c r="J10" s="161">
        <f t="shared" si="1"/>
        <v>14.010416666666666</v>
      </c>
      <c r="K10" s="162"/>
      <c r="L10" s="75"/>
      <c r="M10" s="77"/>
      <c r="N10" s="77"/>
      <c r="O10" s="77">
        <v>0</v>
      </c>
      <c r="P10" s="75"/>
      <c r="Q10" s="131">
        <v>1.0416666666666666E-2</v>
      </c>
      <c r="R10" s="131">
        <v>2</v>
      </c>
      <c r="S10" s="166">
        <f t="shared" si="2"/>
        <v>2.0104166666666665</v>
      </c>
      <c r="T10" s="171"/>
      <c r="U10" s="191"/>
      <c r="V10" s="167"/>
      <c r="W10" s="131" t="s">
        <v>144</v>
      </c>
    </row>
    <row r="11" spans="1:23">
      <c r="A11" s="104">
        <v>9</v>
      </c>
      <c r="B11" s="131" t="s">
        <v>14</v>
      </c>
      <c r="C11" s="131" t="s">
        <v>44</v>
      </c>
      <c r="D11" s="105"/>
      <c r="E11" s="101">
        <v>1.0416666666666666E-2</v>
      </c>
      <c r="F11" s="102">
        <v>0.33</v>
      </c>
      <c r="G11" s="103">
        <f t="shared" si="0"/>
        <v>0.3404166666666667</v>
      </c>
      <c r="H11" s="135">
        <v>1.0416666666666666E-2</v>
      </c>
      <c r="I11" s="136">
        <v>0.33</v>
      </c>
      <c r="J11" s="161">
        <f t="shared" si="1"/>
        <v>0.3404166666666667</v>
      </c>
      <c r="K11" s="163"/>
      <c r="L11" s="75"/>
      <c r="M11" s="77"/>
      <c r="N11" s="77"/>
      <c r="O11" s="77">
        <v>0</v>
      </c>
      <c r="P11" s="75"/>
      <c r="Q11" s="131">
        <v>1.0416666666666666E-2</v>
      </c>
      <c r="R11" s="131">
        <v>0.33</v>
      </c>
      <c r="S11" s="166">
        <f t="shared" si="2"/>
        <v>0.3404166666666667</v>
      </c>
      <c r="T11" s="172"/>
      <c r="U11" s="192"/>
      <c r="V11" s="167"/>
      <c r="W11" s="131"/>
    </row>
    <row r="12" spans="1:23" ht="27" thickBot="1">
      <c r="A12" s="104">
        <v>10</v>
      </c>
      <c r="B12" s="131" t="s">
        <v>15</v>
      </c>
      <c r="C12" s="131" t="s">
        <v>45</v>
      </c>
      <c r="D12" s="105"/>
      <c r="E12" s="101">
        <v>2</v>
      </c>
      <c r="F12" s="102">
        <v>28</v>
      </c>
      <c r="G12" s="103">
        <f t="shared" si="0"/>
        <v>30</v>
      </c>
      <c r="H12" s="135">
        <v>2</v>
      </c>
      <c r="I12" s="136">
        <v>28</v>
      </c>
      <c r="J12" s="161">
        <f t="shared" si="1"/>
        <v>30</v>
      </c>
      <c r="K12" s="164">
        <f>SUM(J10:J12)</f>
        <v>44.350833333333334</v>
      </c>
      <c r="L12" s="75"/>
      <c r="M12" s="77"/>
      <c r="N12" s="77"/>
      <c r="O12" s="77">
        <v>0</v>
      </c>
      <c r="P12" s="75"/>
      <c r="Q12" s="131">
        <v>2</v>
      </c>
      <c r="R12" s="131">
        <v>5</v>
      </c>
      <c r="S12" s="166">
        <f t="shared" si="2"/>
        <v>7</v>
      </c>
      <c r="T12" s="173">
        <f>SUM(S10:S12)</f>
        <v>9.350833333333334</v>
      </c>
      <c r="U12" s="193">
        <f>K12-T12</f>
        <v>35</v>
      </c>
      <c r="V12" s="167"/>
      <c r="W12" s="131" t="s">
        <v>147</v>
      </c>
    </row>
    <row r="13" spans="1:23" ht="15.75" thickTop="1">
      <c r="A13" s="104">
        <v>11</v>
      </c>
      <c r="B13" s="131" t="s">
        <v>16</v>
      </c>
      <c r="C13" s="131" t="s">
        <v>46</v>
      </c>
      <c r="D13" s="105"/>
      <c r="E13" s="101">
        <v>1.0416666666666666E-2</v>
      </c>
      <c r="F13" s="102">
        <v>4</v>
      </c>
      <c r="G13" s="103">
        <f t="shared" si="0"/>
        <v>4.010416666666667</v>
      </c>
      <c r="H13" s="135">
        <v>1.0416666666666666E-2</v>
      </c>
      <c r="I13" s="136">
        <v>7</v>
      </c>
      <c r="J13" s="161">
        <f t="shared" si="1"/>
        <v>7.010416666666667</v>
      </c>
      <c r="K13" s="162"/>
      <c r="L13" s="75"/>
      <c r="M13" s="77"/>
      <c r="N13" s="77"/>
      <c r="O13" s="77">
        <v>0</v>
      </c>
      <c r="P13" s="75"/>
      <c r="Q13" s="131">
        <v>1.0416666666666666E-2</v>
      </c>
      <c r="R13" s="131">
        <v>2</v>
      </c>
      <c r="S13" s="166">
        <f t="shared" si="2"/>
        <v>2.0104166666666665</v>
      </c>
      <c r="T13" s="171"/>
      <c r="U13" s="191"/>
      <c r="V13" s="167"/>
      <c r="W13" s="131" t="s">
        <v>144</v>
      </c>
    </row>
    <row r="14" spans="1:23">
      <c r="A14" s="104">
        <v>12</v>
      </c>
      <c r="B14" s="131" t="s">
        <v>17</v>
      </c>
      <c r="C14" s="131" t="s">
        <v>47</v>
      </c>
      <c r="D14" s="105"/>
      <c r="E14" s="101">
        <v>1.0416666666666666E-2</v>
      </c>
      <c r="F14" s="102">
        <v>2.0833333333333332E-2</v>
      </c>
      <c r="G14" s="103">
        <f t="shared" si="0"/>
        <v>3.125E-2</v>
      </c>
      <c r="H14" s="135">
        <v>1.0416666666666666E-2</v>
      </c>
      <c r="I14" s="136">
        <v>2.0833333333333332E-2</v>
      </c>
      <c r="J14" s="161">
        <f t="shared" si="1"/>
        <v>3.125E-2</v>
      </c>
      <c r="K14" s="163"/>
      <c r="L14" s="75"/>
      <c r="M14" s="77"/>
      <c r="N14" s="77"/>
      <c r="O14" s="77">
        <v>0</v>
      </c>
      <c r="P14" s="75"/>
      <c r="Q14" s="131">
        <v>1.0416666666666666E-2</v>
      </c>
      <c r="R14" s="131">
        <v>2.0833333333333332E-2</v>
      </c>
      <c r="S14" s="166">
        <f t="shared" si="2"/>
        <v>3.125E-2</v>
      </c>
      <c r="T14" s="172"/>
      <c r="U14" s="192"/>
      <c r="V14" s="167"/>
      <c r="W14" s="131"/>
    </row>
    <row r="15" spans="1:23" ht="27" thickBot="1">
      <c r="A15" s="104">
        <v>13</v>
      </c>
      <c r="B15" s="131" t="s">
        <v>18</v>
      </c>
      <c r="C15" s="131" t="s">
        <v>48</v>
      </c>
      <c r="D15" s="105"/>
      <c r="E15" s="101">
        <v>4.1666666666666666E-3</v>
      </c>
      <c r="F15" s="102">
        <v>21</v>
      </c>
      <c r="G15" s="103">
        <f t="shared" si="0"/>
        <v>21.004166666666666</v>
      </c>
      <c r="H15" s="135">
        <v>4.1666666666666666E-3</v>
      </c>
      <c r="I15" s="136">
        <v>21</v>
      </c>
      <c r="J15" s="161">
        <f t="shared" si="1"/>
        <v>21.004166666666666</v>
      </c>
      <c r="K15" s="164">
        <f>SUM(J13:J15)</f>
        <v>28.045833333333334</v>
      </c>
      <c r="L15" s="75"/>
      <c r="M15" s="77"/>
      <c r="N15" s="77"/>
      <c r="O15" s="77">
        <v>0</v>
      </c>
      <c r="P15" s="75"/>
      <c r="Q15" s="131">
        <v>4.1666666666666666E-3</v>
      </c>
      <c r="R15" s="131">
        <v>5</v>
      </c>
      <c r="S15" s="166">
        <f t="shared" si="2"/>
        <v>5.0041666666666664</v>
      </c>
      <c r="T15" s="174">
        <f>SUM(S13:S15)</f>
        <v>7.0458333333333325</v>
      </c>
      <c r="U15" s="193">
        <f>K15-T15</f>
        <v>21</v>
      </c>
      <c r="V15" s="167"/>
      <c r="W15" s="131" t="s">
        <v>147</v>
      </c>
    </row>
    <row r="16" spans="1:23" ht="27.75" thickTop="1" thickBot="1">
      <c r="A16" s="104">
        <v>14</v>
      </c>
      <c r="B16" s="131" t="s">
        <v>19</v>
      </c>
      <c r="C16" s="131" t="s">
        <v>49</v>
      </c>
      <c r="D16" s="105"/>
      <c r="E16" s="101">
        <v>1</v>
      </c>
      <c r="F16" s="102">
        <v>42</v>
      </c>
      <c r="G16" s="103">
        <f t="shared" si="0"/>
        <v>43</v>
      </c>
      <c r="H16" s="135">
        <v>1</v>
      </c>
      <c r="I16" s="136">
        <v>42</v>
      </c>
      <c r="J16" s="161">
        <f t="shared" si="1"/>
        <v>43</v>
      </c>
      <c r="K16" s="165">
        <f>J16</f>
        <v>43</v>
      </c>
      <c r="L16" s="75"/>
      <c r="M16" s="77">
        <v>1</v>
      </c>
      <c r="N16" s="77">
        <v>42</v>
      </c>
      <c r="O16" s="77">
        <v>43</v>
      </c>
      <c r="P16" s="75"/>
      <c r="Q16" s="131">
        <v>1</v>
      </c>
      <c r="R16" s="131">
        <v>29</v>
      </c>
      <c r="S16" s="166">
        <f t="shared" si="2"/>
        <v>30</v>
      </c>
      <c r="T16" s="175">
        <f>S16</f>
        <v>30</v>
      </c>
      <c r="U16" s="111">
        <f>K16-T16</f>
        <v>13</v>
      </c>
      <c r="V16" s="167"/>
      <c r="W16" s="131" t="s">
        <v>147</v>
      </c>
    </row>
    <row r="17" spans="1:23" ht="15.75" thickTop="1">
      <c r="A17" s="104">
        <v>15</v>
      </c>
      <c r="B17" s="131" t="s">
        <v>9</v>
      </c>
      <c r="C17" s="131" t="s">
        <v>42</v>
      </c>
      <c r="D17" s="105"/>
      <c r="E17" s="101">
        <v>1.0416666666666666E-2</v>
      </c>
      <c r="F17" s="102">
        <v>1</v>
      </c>
      <c r="G17" s="103">
        <f t="shared" si="0"/>
        <v>1.0104166666666667</v>
      </c>
      <c r="H17" s="135">
        <v>1.0416666666666666E-2</v>
      </c>
      <c r="I17" s="136">
        <v>1</v>
      </c>
      <c r="J17" s="137">
        <f t="shared" si="1"/>
        <v>1.0104166666666667</v>
      </c>
      <c r="K17" s="138"/>
      <c r="L17" s="75"/>
      <c r="M17" s="77">
        <v>1.0416666666666666E-2</v>
      </c>
      <c r="N17" s="77">
        <v>1</v>
      </c>
      <c r="O17" s="77">
        <v>1.0416666666666666E-2</v>
      </c>
      <c r="P17" s="75"/>
      <c r="Q17" s="131">
        <v>1.0416666666666666E-2</v>
      </c>
      <c r="R17" s="131">
        <v>1</v>
      </c>
      <c r="S17" s="131">
        <f t="shared" si="2"/>
        <v>1.0104166666666667</v>
      </c>
      <c r="T17" s="176"/>
      <c r="U17" s="176"/>
      <c r="V17" s="131"/>
      <c r="W17" s="131"/>
    </row>
    <row r="18" spans="1:23" ht="26.25">
      <c r="A18" s="104">
        <v>16</v>
      </c>
      <c r="B18" s="131" t="s">
        <v>10</v>
      </c>
      <c r="C18" s="131" t="s">
        <v>50</v>
      </c>
      <c r="D18" s="105">
        <v>300000</v>
      </c>
      <c r="E18" s="101">
        <v>3</v>
      </c>
      <c r="F18" s="102">
        <v>14</v>
      </c>
      <c r="G18" s="103">
        <f t="shared" si="0"/>
        <v>17</v>
      </c>
      <c r="H18" s="135">
        <v>3</v>
      </c>
      <c r="I18" s="136">
        <v>14</v>
      </c>
      <c r="J18" s="137">
        <f t="shared" si="1"/>
        <v>17</v>
      </c>
      <c r="K18" s="138"/>
      <c r="L18" s="75"/>
      <c r="M18" s="77">
        <v>3</v>
      </c>
      <c r="N18" s="77">
        <v>14</v>
      </c>
      <c r="O18" s="77">
        <v>17</v>
      </c>
      <c r="P18" s="75"/>
      <c r="Q18" s="131">
        <v>3</v>
      </c>
      <c r="R18" s="131">
        <v>14</v>
      </c>
      <c r="S18" s="131">
        <f t="shared" si="2"/>
        <v>17</v>
      </c>
      <c r="T18" s="169"/>
      <c r="U18" s="169"/>
      <c r="V18" s="131">
        <v>300000</v>
      </c>
      <c r="W18" s="131"/>
    </row>
    <row r="19" spans="1:23">
      <c r="A19" s="104">
        <v>17</v>
      </c>
      <c r="B19" s="131" t="s">
        <v>11</v>
      </c>
      <c r="C19" s="131" t="s">
        <v>51</v>
      </c>
      <c r="D19" s="105"/>
      <c r="E19" s="101">
        <v>1</v>
      </c>
      <c r="F19" s="102">
        <v>7</v>
      </c>
      <c r="G19" s="103">
        <f t="shared" si="0"/>
        <v>8</v>
      </c>
      <c r="H19" s="135">
        <v>1</v>
      </c>
      <c r="I19" s="136">
        <v>7</v>
      </c>
      <c r="J19" s="137">
        <f t="shared" si="1"/>
        <v>8</v>
      </c>
      <c r="K19" s="138"/>
      <c r="L19" s="75"/>
      <c r="M19" s="77"/>
      <c r="N19" s="77"/>
      <c r="O19" s="77">
        <v>0</v>
      </c>
      <c r="P19" s="75"/>
      <c r="Q19" s="131">
        <v>0</v>
      </c>
      <c r="R19" s="131">
        <v>0</v>
      </c>
      <c r="S19" s="131">
        <f t="shared" si="2"/>
        <v>0</v>
      </c>
      <c r="T19" s="169"/>
      <c r="U19" s="169"/>
      <c r="V19" s="131"/>
      <c r="W19" s="157"/>
    </row>
    <row r="20" spans="1:23">
      <c r="A20" s="104">
        <v>18</v>
      </c>
      <c r="B20" s="131" t="s">
        <v>26</v>
      </c>
      <c r="C20" s="131" t="s">
        <v>52</v>
      </c>
      <c r="D20" s="105"/>
      <c r="E20" s="101">
        <v>1</v>
      </c>
      <c r="F20" s="102">
        <v>7</v>
      </c>
      <c r="G20" s="103">
        <f t="shared" si="0"/>
        <v>8</v>
      </c>
      <c r="H20" s="135">
        <v>1</v>
      </c>
      <c r="I20" s="136">
        <v>7</v>
      </c>
      <c r="J20" s="137">
        <f t="shared" si="1"/>
        <v>8</v>
      </c>
      <c r="K20" s="138"/>
      <c r="L20" s="75"/>
      <c r="M20" s="77"/>
      <c r="N20" s="77"/>
      <c r="O20" s="77">
        <v>0</v>
      </c>
      <c r="P20" s="75"/>
      <c r="Q20" s="131">
        <v>0</v>
      </c>
      <c r="R20" s="131">
        <v>0</v>
      </c>
      <c r="S20" s="131">
        <f t="shared" si="2"/>
        <v>0</v>
      </c>
      <c r="T20" s="169"/>
      <c r="U20" s="169"/>
      <c r="V20" s="131"/>
      <c r="W20" s="157"/>
    </row>
    <row r="21" spans="1:23">
      <c r="A21" s="104">
        <v>19</v>
      </c>
      <c r="B21" s="131" t="s">
        <v>27</v>
      </c>
      <c r="C21" s="131" t="s">
        <v>53</v>
      </c>
      <c r="D21" s="105"/>
      <c r="E21" s="101">
        <v>1</v>
      </c>
      <c r="F21" s="102">
        <v>10</v>
      </c>
      <c r="G21" s="103">
        <f t="shared" si="0"/>
        <v>11</v>
      </c>
      <c r="H21" s="135">
        <v>1</v>
      </c>
      <c r="I21" s="136">
        <v>10</v>
      </c>
      <c r="J21" s="137">
        <f t="shared" si="1"/>
        <v>11</v>
      </c>
      <c r="K21" s="138"/>
      <c r="L21" s="75"/>
      <c r="M21" s="77">
        <v>1</v>
      </c>
      <c r="N21" s="77">
        <v>10</v>
      </c>
      <c r="O21" s="77">
        <v>11</v>
      </c>
      <c r="P21" s="75"/>
      <c r="Q21" s="131">
        <v>1</v>
      </c>
      <c r="R21" s="131">
        <v>10</v>
      </c>
      <c r="S21" s="131">
        <f t="shared" si="2"/>
        <v>11</v>
      </c>
      <c r="T21" s="169"/>
      <c r="U21" s="169"/>
      <c r="V21" s="131"/>
      <c r="W21" s="157"/>
    </row>
    <row r="22" spans="1:23">
      <c r="A22" s="104">
        <v>20</v>
      </c>
      <c r="B22" s="131" t="s">
        <v>28</v>
      </c>
      <c r="C22" s="131" t="s">
        <v>28</v>
      </c>
      <c r="D22" s="105">
        <v>20000</v>
      </c>
      <c r="E22" s="101">
        <v>7</v>
      </c>
      <c r="F22" s="102">
        <v>10</v>
      </c>
      <c r="G22" s="103">
        <f t="shared" si="0"/>
        <v>17</v>
      </c>
      <c r="H22" s="135">
        <v>7</v>
      </c>
      <c r="I22" s="136">
        <v>10</v>
      </c>
      <c r="J22" s="137">
        <f t="shared" si="1"/>
        <v>17</v>
      </c>
      <c r="K22" s="138"/>
      <c r="L22" s="75"/>
      <c r="M22" s="77">
        <v>7</v>
      </c>
      <c r="N22" s="77">
        <v>10</v>
      </c>
      <c r="O22" s="77">
        <v>17</v>
      </c>
      <c r="P22" s="75"/>
      <c r="Q22" s="131">
        <v>7</v>
      </c>
      <c r="R22" s="131">
        <v>10</v>
      </c>
      <c r="S22" s="131">
        <f t="shared" si="2"/>
        <v>17</v>
      </c>
      <c r="T22" s="169"/>
      <c r="U22" s="169"/>
      <c r="V22" s="131">
        <v>20000</v>
      </c>
      <c r="W22" s="131"/>
    </row>
    <row r="23" spans="1:23">
      <c r="A23" s="104">
        <v>21</v>
      </c>
      <c r="B23" s="131" t="s">
        <v>29</v>
      </c>
      <c r="C23" s="131" t="s">
        <v>29</v>
      </c>
      <c r="D23" s="105">
        <v>95000</v>
      </c>
      <c r="E23" s="101">
        <v>5</v>
      </c>
      <c r="F23" s="102">
        <v>7</v>
      </c>
      <c r="G23" s="103">
        <f t="shared" si="0"/>
        <v>12</v>
      </c>
      <c r="H23" s="135">
        <v>5</v>
      </c>
      <c r="I23" s="136">
        <v>7</v>
      </c>
      <c r="J23" s="137">
        <f t="shared" si="1"/>
        <v>12</v>
      </c>
      <c r="K23" s="138"/>
      <c r="L23" s="75"/>
      <c r="M23" s="77">
        <v>5</v>
      </c>
      <c r="N23" s="77">
        <v>7</v>
      </c>
      <c r="O23" s="77">
        <v>12</v>
      </c>
      <c r="P23" s="75"/>
      <c r="Q23" s="131">
        <v>5</v>
      </c>
      <c r="R23" s="131">
        <v>7</v>
      </c>
      <c r="S23" s="131">
        <f t="shared" si="2"/>
        <v>12</v>
      </c>
      <c r="T23" s="169"/>
      <c r="U23" s="169"/>
      <c r="V23" s="131">
        <v>95000</v>
      </c>
      <c r="W23" s="131"/>
    </row>
    <row r="24" spans="1:23">
      <c r="A24" s="104">
        <v>22</v>
      </c>
      <c r="B24" s="131" t="s">
        <v>30</v>
      </c>
      <c r="C24" s="131" t="s">
        <v>30</v>
      </c>
      <c r="D24" s="105">
        <v>700000</v>
      </c>
      <c r="E24" s="101">
        <v>15</v>
      </c>
      <c r="F24" s="102">
        <v>25</v>
      </c>
      <c r="G24" s="103">
        <f t="shared" si="0"/>
        <v>40</v>
      </c>
      <c r="H24" s="135">
        <v>14</v>
      </c>
      <c r="I24" s="136">
        <v>24</v>
      </c>
      <c r="J24" s="137">
        <f t="shared" si="1"/>
        <v>38</v>
      </c>
      <c r="K24" s="138"/>
      <c r="L24" s="75"/>
      <c r="M24" s="77">
        <v>14</v>
      </c>
      <c r="N24" s="77">
        <v>24</v>
      </c>
      <c r="O24" s="77">
        <v>38</v>
      </c>
      <c r="P24" s="75"/>
      <c r="Q24" s="131">
        <v>15</v>
      </c>
      <c r="R24" s="131">
        <v>10</v>
      </c>
      <c r="S24" s="131">
        <f t="shared" si="2"/>
        <v>25</v>
      </c>
      <c r="T24" s="169"/>
      <c r="U24" s="169"/>
      <c r="V24" s="131">
        <v>700000</v>
      </c>
      <c r="W24" s="131" t="s">
        <v>149</v>
      </c>
    </row>
    <row r="25" spans="1:23">
      <c r="A25" s="104">
        <v>23</v>
      </c>
      <c r="B25" s="131" t="s">
        <v>114</v>
      </c>
      <c r="C25" s="131" t="s">
        <v>84</v>
      </c>
      <c r="D25" s="105">
        <v>130000</v>
      </c>
      <c r="E25" s="101">
        <v>15</v>
      </c>
      <c r="F25" s="102">
        <v>51</v>
      </c>
      <c r="G25" s="103">
        <f t="shared" si="0"/>
        <v>66</v>
      </c>
      <c r="H25" s="135">
        <v>15</v>
      </c>
      <c r="I25" s="136">
        <v>51</v>
      </c>
      <c r="J25" s="137">
        <f t="shared" si="1"/>
        <v>66</v>
      </c>
      <c r="K25" s="138"/>
      <c r="L25" s="75"/>
      <c r="M25" s="77">
        <v>0</v>
      </c>
      <c r="N25" s="77">
        <v>0</v>
      </c>
      <c r="O25" s="77">
        <v>0</v>
      </c>
      <c r="P25" s="75"/>
      <c r="Q25" s="131"/>
      <c r="R25" s="131"/>
      <c r="S25" s="131"/>
      <c r="T25" s="169"/>
      <c r="U25" s="169"/>
      <c r="V25" s="131">
        <v>130000</v>
      </c>
      <c r="W25" s="157" t="s">
        <v>150</v>
      </c>
    </row>
    <row r="26" spans="1:23">
      <c r="A26" s="104">
        <v>24</v>
      </c>
      <c r="B26" s="131" t="s">
        <v>31</v>
      </c>
      <c r="C26" s="131" t="s">
        <v>54</v>
      </c>
      <c r="D26" s="105">
        <v>138000</v>
      </c>
      <c r="E26" s="101">
        <v>3</v>
      </c>
      <c r="F26" s="102">
        <v>18</v>
      </c>
      <c r="G26" s="103">
        <f t="shared" si="0"/>
        <v>21</v>
      </c>
      <c r="H26" s="135">
        <v>3</v>
      </c>
      <c r="I26" s="136">
        <v>18</v>
      </c>
      <c r="J26" s="137">
        <f t="shared" si="1"/>
        <v>21</v>
      </c>
      <c r="K26" s="138"/>
      <c r="L26" s="75"/>
      <c r="M26" s="77">
        <v>0</v>
      </c>
      <c r="N26" s="77">
        <v>0</v>
      </c>
      <c r="O26" s="77">
        <v>0</v>
      </c>
      <c r="P26" s="75"/>
      <c r="Q26" s="131"/>
      <c r="R26" s="131"/>
      <c r="S26" s="131"/>
      <c r="T26" s="169"/>
      <c r="U26" s="169"/>
      <c r="V26" s="131">
        <v>138000</v>
      </c>
      <c r="W26" s="157"/>
    </row>
    <row r="27" spans="1:23">
      <c r="A27" s="104">
        <v>25</v>
      </c>
      <c r="B27" s="131" t="s">
        <v>115</v>
      </c>
      <c r="C27" s="131" t="s">
        <v>107</v>
      </c>
      <c r="D27" s="105">
        <v>100000</v>
      </c>
      <c r="E27" s="101">
        <v>6</v>
      </c>
      <c r="F27" s="102">
        <v>24</v>
      </c>
      <c r="G27" s="103">
        <f t="shared" si="0"/>
        <v>30</v>
      </c>
      <c r="H27" s="135">
        <v>6</v>
      </c>
      <c r="I27" s="136">
        <v>24</v>
      </c>
      <c r="J27" s="137">
        <f t="shared" si="1"/>
        <v>30</v>
      </c>
      <c r="K27" s="138"/>
      <c r="L27" s="75"/>
      <c r="M27" s="77">
        <v>0</v>
      </c>
      <c r="N27" s="77">
        <v>0</v>
      </c>
      <c r="O27" s="77">
        <v>0</v>
      </c>
      <c r="P27" s="75"/>
      <c r="Q27" s="131"/>
      <c r="R27" s="131"/>
      <c r="S27" s="131"/>
      <c r="T27" s="169"/>
      <c r="U27" s="169"/>
      <c r="V27" s="131">
        <v>100000</v>
      </c>
      <c r="W27" s="157"/>
    </row>
    <row r="28" spans="1:23">
      <c r="A28" s="104">
        <v>26</v>
      </c>
      <c r="B28" s="131" t="s">
        <v>116</v>
      </c>
      <c r="C28" s="131" t="s">
        <v>108</v>
      </c>
      <c r="D28" s="105">
        <v>230000</v>
      </c>
      <c r="E28" s="101">
        <v>14</v>
      </c>
      <c r="F28" s="102">
        <v>66</v>
      </c>
      <c r="G28" s="103">
        <f t="shared" si="0"/>
        <v>80</v>
      </c>
      <c r="H28" s="135">
        <v>14</v>
      </c>
      <c r="I28" s="136">
        <v>66</v>
      </c>
      <c r="J28" s="137">
        <f t="shared" si="1"/>
        <v>80</v>
      </c>
      <c r="K28" s="138"/>
      <c r="L28" s="75"/>
      <c r="M28" s="77">
        <v>0</v>
      </c>
      <c r="N28" s="77">
        <v>0</v>
      </c>
      <c r="O28" s="77">
        <v>0</v>
      </c>
      <c r="P28" s="75"/>
      <c r="Q28" s="131"/>
      <c r="R28" s="131"/>
      <c r="S28" s="131"/>
      <c r="T28" s="169"/>
      <c r="U28" s="169"/>
      <c r="V28" s="131">
        <v>230000</v>
      </c>
      <c r="W28" s="157"/>
    </row>
    <row r="29" spans="1:23">
      <c r="A29" s="104">
        <v>27</v>
      </c>
      <c r="B29" s="131" t="s">
        <v>118</v>
      </c>
      <c r="C29" s="131" t="s">
        <v>87</v>
      </c>
      <c r="D29" s="105">
        <v>30000</v>
      </c>
      <c r="E29" s="101">
        <v>6</v>
      </c>
      <c r="F29" s="102">
        <v>12</v>
      </c>
      <c r="G29" s="103">
        <f t="shared" si="0"/>
        <v>18</v>
      </c>
      <c r="H29" s="135">
        <v>6</v>
      </c>
      <c r="I29" s="136">
        <v>12</v>
      </c>
      <c r="J29" s="137">
        <f t="shared" si="1"/>
        <v>18</v>
      </c>
      <c r="K29" s="138"/>
      <c r="L29" s="75"/>
      <c r="M29" s="77">
        <v>0</v>
      </c>
      <c r="N29" s="77">
        <v>0</v>
      </c>
      <c r="O29" s="77">
        <v>0</v>
      </c>
      <c r="P29" s="75"/>
      <c r="Q29" s="131"/>
      <c r="R29" s="131"/>
      <c r="S29" s="131"/>
      <c r="T29" s="169"/>
      <c r="U29" s="169"/>
      <c r="V29" s="131">
        <v>30000</v>
      </c>
      <c r="W29" s="157"/>
    </row>
    <row r="30" spans="1:23">
      <c r="A30" s="104">
        <v>28</v>
      </c>
      <c r="B30" s="131" t="s">
        <v>119</v>
      </c>
      <c r="C30" s="131" t="s">
        <v>127</v>
      </c>
      <c r="D30" s="105">
        <v>240000</v>
      </c>
      <c r="E30" s="101">
        <v>10</v>
      </c>
      <c r="F30" s="102">
        <v>72</v>
      </c>
      <c r="G30" s="103">
        <f t="shared" si="0"/>
        <v>82</v>
      </c>
      <c r="H30" s="135">
        <v>10</v>
      </c>
      <c r="I30" s="136">
        <v>72</v>
      </c>
      <c r="J30" s="137">
        <f t="shared" si="1"/>
        <v>82</v>
      </c>
      <c r="K30" s="138"/>
      <c r="L30" s="75"/>
      <c r="M30" s="77">
        <v>0</v>
      </c>
      <c r="N30" s="77">
        <v>0</v>
      </c>
      <c r="O30" s="77">
        <v>0</v>
      </c>
      <c r="P30" s="75"/>
      <c r="Q30" s="131"/>
      <c r="R30" s="131"/>
      <c r="S30" s="131"/>
      <c r="T30" s="169"/>
      <c r="U30" s="169"/>
      <c r="V30" s="131">
        <v>240000</v>
      </c>
      <c r="W30" s="157"/>
    </row>
    <row r="31" spans="1:23">
      <c r="A31" s="104">
        <v>29</v>
      </c>
      <c r="B31" s="131" t="s">
        <v>120</v>
      </c>
      <c r="C31" s="131" t="s">
        <v>133</v>
      </c>
      <c r="D31" s="105"/>
      <c r="E31" s="101">
        <v>8</v>
      </c>
      <c r="F31" s="102">
        <v>24</v>
      </c>
      <c r="G31" s="103">
        <f t="shared" si="0"/>
        <v>32</v>
      </c>
      <c r="H31" s="135">
        <v>8</v>
      </c>
      <c r="I31" s="136">
        <v>24</v>
      </c>
      <c r="J31" s="137">
        <f t="shared" si="1"/>
        <v>32</v>
      </c>
      <c r="K31" s="138"/>
      <c r="L31" s="75"/>
      <c r="M31" s="77">
        <v>0</v>
      </c>
      <c r="N31" s="77">
        <v>0</v>
      </c>
      <c r="O31" s="77">
        <v>0</v>
      </c>
      <c r="P31" s="75"/>
      <c r="Q31" s="131"/>
      <c r="R31" s="131"/>
      <c r="S31" s="131"/>
      <c r="T31" s="169"/>
      <c r="U31" s="169"/>
      <c r="V31" s="131"/>
      <c r="W31" s="157"/>
    </row>
    <row r="32" spans="1:23" ht="15.75" thickBot="1">
      <c r="A32" s="104">
        <v>30</v>
      </c>
      <c r="B32" s="131" t="s">
        <v>120</v>
      </c>
      <c r="C32" s="131" t="s">
        <v>91</v>
      </c>
      <c r="D32" s="105">
        <v>80000</v>
      </c>
      <c r="E32" s="101">
        <v>7</v>
      </c>
      <c r="F32" s="102">
        <v>23</v>
      </c>
      <c r="G32" s="103">
        <f t="shared" si="0"/>
        <v>30</v>
      </c>
      <c r="H32" s="135">
        <v>7</v>
      </c>
      <c r="I32" s="136">
        <v>23</v>
      </c>
      <c r="J32" s="137">
        <f t="shared" si="1"/>
        <v>30</v>
      </c>
      <c r="K32" s="138"/>
      <c r="L32" s="75"/>
      <c r="M32" s="77">
        <v>0</v>
      </c>
      <c r="N32" s="77">
        <v>0</v>
      </c>
      <c r="O32" s="77">
        <v>0</v>
      </c>
      <c r="P32" s="75"/>
      <c r="Q32" s="131"/>
      <c r="R32" s="131"/>
      <c r="S32" s="131"/>
      <c r="T32" s="170"/>
      <c r="U32" s="170"/>
      <c r="V32" s="131">
        <v>80000</v>
      </c>
      <c r="W32" s="157"/>
    </row>
    <row r="33" spans="1:23" ht="16.5" thickTop="1" thickBot="1">
      <c r="A33" s="104">
        <v>31</v>
      </c>
      <c r="B33" s="131" t="s">
        <v>121</v>
      </c>
      <c r="C33" s="131" t="s">
        <v>92</v>
      </c>
      <c r="D33" s="105">
        <v>183000</v>
      </c>
      <c r="E33" s="101">
        <v>35</v>
      </c>
      <c r="F33" s="102">
        <v>53</v>
      </c>
      <c r="G33" s="103">
        <f t="shared" si="0"/>
        <v>88</v>
      </c>
      <c r="H33" s="135">
        <v>35</v>
      </c>
      <c r="I33" s="136">
        <v>40</v>
      </c>
      <c r="J33" s="161">
        <f t="shared" si="1"/>
        <v>75</v>
      </c>
      <c r="K33" s="138"/>
      <c r="L33" s="75"/>
      <c r="M33" s="77">
        <v>35</v>
      </c>
      <c r="N33" s="77">
        <v>40</v>
      </c>
      <c r="O33" s="184">
        <v>75</v>
      </c>
      <c r="P33" s="168">
        <f>O33</f>
        <v>75</v>
      </c>
      <c r="Q33" s="167">
        <v>8</v>
      </c>
      <c r="R33" s="131">
        <v>22</v>
      </c>
      <c r="S33" s="166">
        <f t="shared" si="2"/>
        <v>30</v>
      </c>
      <c r="T33" s="175">
        <f>S33</f>
        <v>30</v>
      </c>
      <c r="U33" s="111">
        <f>P33-T33</f>
        <v>45</v>
      </c>
      <c r="V33" s="167">
        <v>183000</v>
      </c>
      <c r="W33" s="157"/>
    </row>
    <row r="34" spans="1:23" ht="15.75" thickTop="1">
      <c r="A34" s="104">
        <v>32</v>
      </c>
      <c r="B34" s="131" t="s">
        <v>33</v>
      </c>
      <c r="C34" s="131" t="s">
        <v>135</v>
      </c>
      <c r="D34" s="105">
        <v>91893</v>
      </c>
      <c r="E34" s="101">
        <v>2</v>
      </c>
      <c r="F34" s="102">
        <v>14</v>
      </c>
      <c r="G34" s="103">
        <f t="shared" si="0"/>
        <v>16</v>
      </c>
      <c r="H34" s="135">
        <v>3</v>
      </c>
      <c r="I34" s="136">
        <v>12</v>
      </c>
      <c r="J34" s="161">
        <f t="shared" si="1"/>
        <v>15</v>
      </c>
      <c r="K34" s="138"/>
      <c r="L34" s="75"/>
      <c r="M34" s="77">
        <v>3</v>
      </c>
      <c r="N34" s="77">
        <v>12</v>
      </c>
      <c r="O34" s="184">
        <v>15</v>
      </c>
      <c r="P34" s="185"/>
      <c r="Q34" s="167">
        <v>0</v>
      </c>
      <c r="R34" s="131">
        <v>0</v>
      </c>
      <c r="S34" s="166">
        <f t="shared" si="2"/>
        <v>0</v>
      </c>
      <c r="T34" s="171"/>
      <c r="U34" s="191"/>
      <c r="V34" s="167">
        <v>91893</v>
      </c>
      <c r="W34" s="157" t="s">
        <v>206</v>
      </c>
    </row>
    <row r="35" spans="1:23">
      <c r="A35" s="104">
        <v>33</v>
      </c>
      <c r="B35" s="131" t="s">
        <v>34</v>
      </c>
      <c r="C35" s="131" t="s">
        <v>136</v>
      </c>
      <c r="D35" s="105">
        <v>165365</v>
      </c>
      <c r="E35" s="101">
        <v>1</v>
      </c>
      <c r="F35" s="102">
        <v>13</v>
      </c>
      <c r="G35" s="103">
        <f t="shared" si="0"/>
        <v>14</v>
      </c>
      <c r="H35" s="135">
        <v>4</v>
      </c>
      <c r="I35" s="136">
        <v>10</v>
      </c>
      <c r="J35" s="161">
        <f t="shared" si="1"/>
        <v>14</v>
      </c>
      <c r="K35" s="138"/>
      <c r="L35" s="75"/>
      <c r="M35" s="77">
        <v>4</v>
      </c>
      <c r="N35" s="77">
        <v>10</v>
      </c>
      <c r="O35" s="184">
        <v>14</v>
      </c>
      <c r="P35" s="186"/>
      <c r="Q35" s="167">
        <v>0</v>
      </c>
      <c r="R35" s="131">
        <v>0</v>
      </c>
      <c r="S35" s="166">
        <f t="shared" si="2"/>
        <v>0</v>
      </c>
      <c r="T35" s="172"/>
      <c r="U35" s="192"/>
      <c r="V35" s="167">
        <v>165365</v>
      </c>
      <c r="W35" s="157"/>
    </row>
    <row r="36" spans="1:23">
      <c r="A36" s="104">
        <v>34</v>
      </c>
      <c r="B36" s="131" t="s">
        <v>35</v>
      </c>
      <c r="C36" s="131" t="s">
        <v>56</v>
      </c>
      <c r="D36" s="105">
        <v>20000</v>
      </c>
      <c r="E36" s="101">
        <v>2</v>
      </c>
      <c r="F36" s="102">
        <v>10</v>
      </c>
      <c r="G36" s="103">
        <f t="shared" si="0"/>
        <v>12</v>
      </c>
      <c r="H36" s="135">
        <v>1</v>
      </c>
      <c r="I36" s="136">
        <v>4</v>
      </c>
      <c r="J36" s="161">
        <f t="shared" si="1"/>
        <v>5</v>
      </c>
      <c r="K36" s="138"/>
      <c r="L36" s="75"/>
      <c r="M36" s="77">
        <v>1</v>
      </c>
      <c r="N36" s="77">
        <v>4</v>
      </c>
      <c r="O36" s="184">
        <v>5</v>
      </c>
      <c r="P36" s="186"/>
      <c r="Q36" s="167">
        <v>2</v>
      </c>
      <c r="R36" s="131">
        <v>0</v>
      </c>
      <c r="S36" s="166">
        <v>0</v>
      </c>
      <c r="T36" s="172"/>
      <c r="U36" s="192"/>
      <c r="V36" s="167">
        <v>20000</v>
      </c>
      <c r="W36" s="157"/>
    </row>
    <row r="37" spans="1:23">
      <c r="A37" s="104">
        <v>35</v>
      </c>
      <c r="B37" s="131" t="s">
        <v>137</v>
      </c>
      <c r="C37" s="131" t="s">
        <v>57</v>
      </c>
      <c r="D37" s="105"/>
      <c r="E37" s="101">
        <v>2</v>
      </c>
      <c r="F37" s="102">
        <v>10</v>
      </c>
      <c r="G37" s="103">
        <f t="shared" si="0"/>
        <v>12</v>
      </c>
      <c r="H37" s="135">
        <v>2</v>
      </c>
      <c r="I37" s="136">
        <v>8</v>
      </c>
      <c r="J37" s="161">
        <f t="shared" si="1"/>
        <v>10</v>
      </c>
      <c r="K37" s="138"/>
      <c r="L37" s="75"/>
      <c r="M37" s="77"/>
      <c r="N37" s="77">
        <v>0</v>
      </c>
      <c r="O37" s="184">
        <v>0</v>
      </c>
      <c r="P37" s="186"/>
      <c r="Q37" s="167">
        <v>0</v>
      </c>
      <c r="R37" s="131">
        <v>0</v>
      </c>
      <c r="S37" s="166">
        <f t="shared" si="2"/>
        <v>0</v>
      </c>
      <c r="T37" s="172"/>
      <c r="U37" s="192"/>
      <c r="V37" s="167"/>
      <c r="W37" s="157"/>
    </row>
    <row r="38" spans="1:23" ht="15.75" thickBot="1">
      <c r="A38" s="104">
        <v>36</v>
      </c>
      <c r="B38" s="131" t="s">
        <v>138</v>
      </c>
      <c r="C38" s="131" t="s">
        <v>58</v>
      </c>
      <c r="D38" s="105">
        <v>197000</v>
      </c>
      <c r="E38" s="101">
        <v>7</v>
      </c>
      <c r="F38" s="102">
        <v>20</v>
      </c>
      <c r="G38" s="103">
        <f t="shared" si="0"/>
        <v>27</v>
      </c>
      <c r="H38" s="135">
        <v>4</v>
      </c>
      <c r="I38" s="136">
        <v>8</v>
      </c>
      <c r="J38" s="161">
        <f t="shared" si="1"/>
        <v>12</v>
      </c>
      <c r="K38" s="138"/>
      <c r="L38" s="75"/>
      <c r="M38" s="77">
        <v>7</v>
      </c>
      <c r="N38" s="77">
        <v>20</v>
      </c>
      <c r="O38" s="184">
        <v>27</v>
      </c>
      <c r="P38" s="187">
        <f>SUM(O34:O38)</f>
        <v>61</v>
      </c>
      <c r="Q38" s="167">
        <v>0</v>
      </c>
      <c r="R38" s="131">
        <v>0</v>
      </c>
      <c r="S38" s="166">
        <f t="shared" si="2"/>
        <v>0</v>
      </c>
      <c r="T38" s="173">
        <v>0</v>
      </c>
      <c r="U38" s="193"/>
      <c r="V38" s="167">
        <v>197000</v>
      </c>
      <c r="W38" s="157"/>
    </row>
    <row r="39" spans="1:23" ht="15.75" thickTop="1">
      <c r="A39" s="104">
        <v>37</v>
      </c>
      <c r="B39" s="131" t="s">
        <v>36</v>
      </c>
      <c r="C39" s="131" t="s">
        <v>59</v>
      </c>
      <c r="D39" s="105"/>
      <c r="E39" s="101">
        <v>7</v>
      </c>
      <c r="F39" s="102">
        <v>14</v>
      </c>
      <c r="G39" s="103">
        <f t="shared" si="0"/>
        <v>21</v>
      </c>
      <c r="H39" s="135">
        <v>7</v>
      </c>
      <c r="I39" s="136">
        <v>14</v>
      </c>
      <c r="J39" s="161">
        <f t="shared" si="1"/>
        <v>21</v>
      </c>
      <c r="K39" s="138"/>
      <c r="L39" s="75"/>
      <c r="M39" s="77"/>
      <c r="N39" s="77">
        <v>0</v>
      </c>
      <c r="O39" s="77">
        <v>0</v>
      </c>
      <c r="P39" s="75"/>
      <c r="Q39" s="131">
        <v>0</v>
      </c>
      <c r="R39" s="131">
        <v>0</v>
      </c>
      <c r="S39" s="131">
        <v>0</v>
      </c>
      <c r="T39" s="176"/>
      <c r="U39" s="176"/>
      <c r="V39" s="131"/>
      <c r="W39" s="131"/>
    </row>
    <row r="40" spans="1:23">
      <c r="A40" s="104">
        <v>38</v>
      </c>
      <c r="B40" s="131" t="s">
        <v>37</v>
      </c>
      <c r="C40" s="131" t="s">
        <v>60</v>
      </c>
      <c r="D40" s="105">
        <v>293000</v>
      </c>
      <c r="E40" s="101">
        <v>3</v>
      </c>
      <c r="F40" s="102">
        <v>12</v>
      </c>
      <c r="G40" s="103">
        <f t="shared" si="0"/>
        <v>15</v>
      </c>
      <c r="H40" s="135">
        <v>2</v>
      </c>
      <c r="I40" s="136">
        <v>8</v>
      </c>
      <c r="J40" s="161">
        <f t="shared" si="1"/>
        <v>10</v>
      </c>
      <c r="K40" s="138"/>
      <c r="L40" s="75"/>
      <c r="M40" s="77">
        <v>3</v>
      </c>
      <c r="N40" s="77">
        <v>12</v>
      </c>
      <c r="O40" s="77">
        <v>15</v>
      </c>
      <c r="P40" s="75"/>
      <c r="Q40" s="131">
        <v>0</v>
      </c>
      <c r="R40" s="131">
        <v>0</v>
      </c>
      <c r="S40" s="131">
        <v>0</v>
      </c>
      <c r="T40" s="169"/>
      <c r="U40" s="169"/>
      <c r="V40" s="131">
        <v>293000</v>
      </c>
      <c r="W40" s="131"/>
    </row>
    <row r="41" spans="1:23" ht="15.75" thickBot="1">
      <c r="A41" s="104">
        <v>39</v>
      </c>
      <c r="B41" s="131" t="s">
        <v>61</v>
      </c>
      <c r="C41" s="131" t="s">
        <v>62</v>
      </c>
      <c r="D41" s="105">
        <v>0</v>
      </c>
      <c r="E41" s="101">
        <v>0</v>
      </c>
      <c r="F41" s="102">
        <v>0</v>
      </c>
      <c r="G41" s="102">
        <v>0</v>
      </c>
      <c r="H41" s="135">
        <v>0</v>
      </c>
      <c r="I41" s="136">
        <v>0</v>
      </c>
      <c r="J41" s="161">
        <f t="shared" si="1"/>
        <v>0</v>
      </c>
      <c r="K41" s="139"/>
      <c r="L41" s="75"/>
      <c r="M41" s="77">
        <v>0</v>
      </c>
      <c r="N41" s="77">
        <v>0</v>
      </c>
      <c r="O41" s="77">
        <v>0</v>
      </c>
      <c r="P41" s="75"/>
      <c r="Q41" s="131">
        <v>0</v>
      </c>
      <c r="R41" s="131">
        <v>0</v>
      </c>
      <c r="S41" s="131">
        <f t="shared" si="2"/>
        <v>0</v>
      </c>
      <c r="T41" s="170"/>
      <c r="U41" s="170"/>
      <c r="V41" s="131"/>
      <c r="W41" s="131"/>
    </row>
    <row r="42" spans="1:23" ht="16.5" thickTop="1">
      <c r="A42" s="104">
        <v>40</v>
      </c>
      <c r="B42" s="114" t="s">
        <v>201</v>
      </c>
      <c r="C42" s="114" t="s">
        <v>200</v>
      </c>
      <c r="D42" s="142"/>
      <c r="E42" s="102">
        <v>0</v>
      </c>
      <c r="F42" s="102">
        <v>0</v>
      </c>
      <c r="G42" s="102">
        <v>0</v>
      </c>
      <c r="H42" s="136">
        <v>0</v>
      </c>
      <c r="I42" s="136">
        <v>0</v>
      </c>
      <c r="J42" s="161">
        <f t="shared" si="1"/>
        <v>0</v>
      </c>
      <c r="K42" s="139"/>
      <c r="L42" s="75"/>
      <c r="M42" s="141">
        <v>0</v>
      </c>
      <c r="N42" s="141">
        <v>0</v>
      </c>
      <c r="O42" s="188">
        <v>0</v>
      </c>
      <c r="P42" s="185"/>
      <c r="Q42" s="189">
        <v>3</v>
      </c>
      <c r="R42" s="143">
        <v>6</v>
      </c>
      <c r="S42" s="179">
        <f t="shared" ref="S42:S44" si="3">Q42+R42</f>
        <v>9</v>
      </c>
      <c r="T42" s="181"/>
      <c r="U42" s="194"/>
      <c r="V42" s="167"/>
      <c r="W42" s="159" t="s">
        <v>148</v>
      </c>
    </row>
    <row r="43" spans="1:23" ht="15.75">
      <c r="A43" s="104">
        <v>41</v>
      </c>
      <c r="B43" s="114" t="s">
        <v>201</v>
      </c>
      <c r="C43" s="114" t="s">
        <v>202</v>
      </c>
      <c r="D43" s="142"/>
      <c r="E43" s="102">
        <v>0</v>
      </c>
      <c r="F43" s="102">
        <v>0</v>
      </c>
      <c r="G43" s="102">
        <v>0</v>
      </c>
      <c r="H43" s="136">
        <v>0</v>
      </c>
      <c r="I43" s="136">
        <v>0</v>
      </c>
      <c r="J43" s="161">
        <f t="shared" si="1"/>
        <v>0</v>
      </c>
      <c r="K43" s="139"/>
      <c r="L43" s="75"/>
      <c r="M43" s="141">
        <v>0</v>
      </c>
      <c r="N43" s="141">
        <v>0</v>
      </c>
      <c r="O43" s="188">
        <v>0</v>
      </c>
      <c r="P43" s="186"/>
      <c r="Q43" s="189">
        <v>1</v>
      </c>
      <c r="R43" s="143">
        <v>6</v>
      </c>
      <c r="S43" s="180">
        <f t="shared" si="3"/>
        <v>7</v>
      </c>
      <c r="T43" s="182"/>
      <c r="U43" s="195"/>
      <c r="V43" s="167"/>
      <c r="W43" s="153"/>
    </row>
    <row r="44" spans="1:23" ht="16.5" thickBot="1">
      <c r="A44" s="140">
        <v>42</v>
      </c>
      <c r="B44" s="114" t="s">
        <v>201</v>
      </c>
      <c r="C44" s="114" t="s">
        <v>203</v>
      </c>
      <c r="D44" s="142"/>
      <c r="E44" s="102">
        <v>0</v>
      </c>
      <c r="F44" s="102">
        <v>0</v>
      </c>
      <c r="G44" s="144">
        <v>0</v>
      </c>
      <c r="H44" s="145">
        <v>0</v>
      </c>
      <c r="I44" s="145">
        <v>0</v>
      </c>
      <c r="J44" s="178">
        <f t="shared" si="1"/>
        <v>0</v>
      </c>
      <c r="K44" s="139"/>
      <c r="L44" s="75"/>
      <c r="M44" s="141">
        <v>0</v>
      </c>
      <c r="N44" s="141">
        <v>0</v>
      </c>
      <c r="O44" s="188">
        <v>0</v>
      </c>
      <c r="P44" s="190"/>
      <c r="Q44" s="189">
        <v>5</v>
      </c>
      <c r="R44" s="143">
        <v>10</v>
      </c>
      <c r="S44" s="180">
        <f t="shared" si="3"/>
        <v>15</v>
      </c>
      <c r="T44" s="183">
        <f>SUM(S42:S44)</f>
        <v>31</v>
      </c>
      <c r="U44" s="196">
        <f>P38-T44</f>
        <v>30</v>
      </c>
      <c r="V44" s="167"/>
      <c r="W44" s="153"/>
    </row>
    <row r="45" spans="1:23" ht="15.75" thickTop="1">
      <c r="A45" s="130"/>
      <c r="B45" s="130"/>
      <c r="C45" s="130"/>
      <c r="D45" s="148"/>
      <c r="E45" s="139"/>
      <c r="F45" s="139"/>
      <c r="G45" s="147"/>
      <c r="H45" s="147" t="s">
        <v>22</v>
      </c>
      <c r="I45" s="147"/>
      <c r="J45" s="147"/>
      <c r="K45" s="147"/>
      <c r="L45" s="147"/>
      <c r="M45" s="147"/>
      <c r="N45" s="147"/>
      <c r="O45" s="147"/>
      <c r="P45" s="75"/>
      <c r="Q45" s="130"/>
      <c r="R45" s="130"/>
      <c r="S45" s="130"/>
      <c r="T45" s="111"/>
      <c r="U45" s="111"/>
      <c r="V45" s="130"/>
      <c r="W45" s="130"/>
    </row>
    <row r="46" spans="1:23">
      <c r="A46" s="130"/>
      <c r="B46" s="130"/>
      <c r="C46" s="130"/>
      <c r="D46" s="148"/>
      <c r="E46" s="139"/>
      <c r="F46" s="139"/>
      <c r="G46" s="147"/>
      <c r="H46" s="147"/>
      <c r="I46" s="147"/>
      <c r="J46" s="147"/>
      <c r="K46" s="147"/>
      <c r="L46" s="147"/>
      <c r="M46" s="147"/>
      <c r="N46" s="147"/>
      <c r="O46" s="147"/>
      <c r="P46" s="75"/>
      <c r="Q46" s="130"/>
      <c r="R46" s="130"/>
      <c r="S46" s="130"/>
      <c r="T46" s="111"/>
      <c r="U46" s="111"/>
      <c r="V46" s="130"/>
      <c r="W46" s="130"/>
    </row>
    <row r="47" spans="1:23">
      <c r="A47" s="130"/>
      <c r="B47" s="130"/>
      <c r="C47" s="130"/>
      <c r="D47" s="148"/>
      <c r="E47" s="139"/>
      <c r="F47" s="139"/>
      <c r="G47" s="147"/>
      <c r="H47" s="147"/>
      <c r="I47" s="147"/>
      <c r="J47" s="147"/>
      <c r="K47" s="147"/>
      <c r="L47" s="147"/>
      <c r="M47" s="147"/>
      <c r="N47" s="147"/>
      <c r="O47" s="147"/>
      <c r="P47" s="75"/>
      <c r="Q47" s="130"/>
      <c r="R47" s="130"/>
      <c r="S47" s="130"/>
      <c r="T47" s="111"/>
      <c r="U47" s="111"/>
      <c r="V47" s="130"/>
      <c r="W47" s="130"/>
    </row>
    <row r="48" spans="1:23">
      <c r="A48" s="130"/>
      <c r="B48" s="130"/>
      <c r="C48" s="130"/>
      <c r="D48" s="148"/>
      <c r="E48" s="139"/>
      <c r="F48" s="139"/>
      <c r="G48" s="147"/>
      <c r="H48" s="147"/>
      <c r="I48" s="147"/>
      <c r="J48" s="147"/>
      <c r="K48" s="147"/>
      <c r="L48" s="147"/>
      <c r="M48" s="147"/>
      <c r="N48" s="147"/>
      <c r="O48" s="147"/>
      <c r="P48" s="75"/>
      <c r="Q48" s="130"/>
      <c r="R48" s="130"/>
      <c r="S48" s="130"/>
      <c r="T48" s="111"/>
      <c r="U48" s="111"/>
      <c r="V48" s="130"/>
      <c r="W48" s="130"/>
    </row>
    <row r="49" spans="1:23" ht="15.75" thickBot="1">
      <c r="A49" s="130"/>
      <c r="B49" s="130"/>
      <c r="C49" s="130"/>
      <c r="D49" s="149"/>
      <c r="E49" s="75"/>
      <c r="F49" s="75"/>
      <c r="G49" s="75"/>
      <c r="H49" s="75"/>
      <c r="I49" s="75"/>
      <c r="J49" s="75"/>
      <c r="K49" s="75"/>
      <c r="L49" s="75"/>
      <c r="M49" s="146"/>
      <c r="N49" s="146"/>
      <c r="O49" s="146"/>
      <c r="P49" s="81"/>
      <c r="Q49" s="75"/>
      <c r="R49" s="75"/>
      <c r="S49" s="75"/>
      <c r="T49" s="132"/>
      <c r="U49" s="132"/>
      <c r="V49" s="75"/>
      <c r="W49" s="75"/>
    </row>
    <row r="50" spans="1:23" ht="15.75" thickTop="1">
      <c r="A50" s="150" t="s">
        <v>113</v>
      </c>
      <c r="B50" s="130"/>
      <c r="C50" s="130"/>
      <c r="D50" s="109">
        <f>SUM(D3:D41)</f>
        <v>3013258</v>
      </c>
      <c r="E50" s="109"/>
      <c r="F50" s="109"/>
      <c r="G50" s="109"/>
      <c r="H50" s="109"/>
      <c r="I50" s="109"/>
      <c r="J50" s="109"/>
      <c r="K50" s="109"/>
      <c r="L50" s="83"/>
      <c r="M50" s="84"/>
      <c r="N50" s="84"/>
      <c r="O50" s="85"/>
      <c r="P50" s="75"/>
      <c r="Q50" s="75"/>
      <c r="R50" s="75"/>
      <c r="S50" s="75"/>
      <c r="T50" s="132"/>
      <c r="U50" s="132"/>
      <c r="V50" s="75"/>
      <c r="W50" s="75"/>
    </row>
    <row r="51" spans="1:23">
      <c r="A51" s="110" t="s">
        <v>66</v>
      </c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86"/>
      <c r="N51" s="86"/>
      <c r="O51" s="87"/>
      <c r="P51" s="75"/>
      <c r="Q51" s="75"/>
      <c r="R51" s="75"/>
      <c r="S51" s="75"/>
      <c r="T51" s="132"/>
      <c r="U51" s="132"/>
      <c r="V51" s="75"/>
      <c r="W51" s="75"/>
    </row>
    <row r="52" spans="1:23">
      <c r="A52" s="110" t="s">
        <v>124</v>
      </c>
      <c r="B52" s="130"/>
      <c r="C52" s="130"/>
      <c r="D52" s="111"/>
      <c r="E52" s="111"/>
      <c r="F52" s="111"/>
      <c r="G52" s="111"/>
      <c r="H52" s="111"/>
      <c r="I52" s="111"/>
      <c r="J52" s="111"/>
      <c r="K52" s="111"/>
      <c r="L52" s="130"/>
      <c r="M52" s="86"/>
      <c r="N52" s="86"/>
      <c r="O52" s="87"/>
      <c r="P52" s="75"/>
      <c r="Q52" s="75"/>
      <c r="R52" s="75"/>
      <c r="S52" s="75"/>
      <c r="T52" s="132"/>
      <c r="U52" s="132"/>
      <c r="V52" s="75"/>
      <c r="W52" s="75"/>
    </row>
    <row r="53" spans="1:23">
      <c r="A53" s="110" t="s">
        <v>123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88">
        <f>SUM(M3:M44)</f>
        <v>84.010416666666671</v>
      </c>
      <c r="N53" s="88">
        <f>SUM(N3:N41)</f>
        <v>206</v>
      </c>
      <c r="O53" s="89">
        <f>SUM(O3:O44)</f>
        <v>289.01041666666663</v>
      </c>
      <c r="P53" s="75"/>
      <c r="Q53" s="127">
        <f>SUM(Q3:Q41)</f>
        <v>45.077083333333334</v>
      </c>
      <c r="R53" s="127">
        <f>SUM(R3:R41)</f>
        <v>138.35083333333333</v>
      </c>
      <c r="S53" s="127">
        <f>SUM(S3:S41)</f>
        <v>181.42791666666668</v>
      </c>
      <c r="T53" s="127"/>
      <c r="U53" s="127"/>
      <c r="V53" s="127">
        <f>SUM(V3:V41)</f>
        <v>3013258</v>
      </c>
      <c r="W53" s="75"/>
    </row>
    <row r="54" spans="1:23">
      <c r="A54" s="110" t="s">
        <v>125</v>
      </c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88">
        <f>M53/26</f>
        <v>3.2311698717948718</v>
      </c>
      <c r="N54" s="88">
        <f>N53/26</f>
        <v>7.9230769230769234</v>
      </c>
      <c r="O54" s="89">
        <f>O53/26</f>
        <v>11.115785256410255</v>
      </c>
      <c r="P54" s="75"/>
      <c r="Q54" s="127">
        <f>Q53/26</f>
        <v>1.7337339743589744</v>
      </c>
      <c r="R54" s="127">
        <f>R53/26</f>
        <v>5.321185897435897</v>
      </c>
      <c r="S54" s="127">
        <f>S53/26</f>
        <v>6.9779967948717951</v>
      </c>
      <c r="T54" s="127"/>
      <c r="U54" s="127"/>
      <c r="V54" s="127"/>
      <c r="W54" s="75"/>
    </row>
    <row r="55" spans="1:23" ht="39.75" thickBot="1">
      <c r="A55" s="90" t="s">
        <v>207</v>
      </c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2" t="s">
        <v>22</v>
      </c>
      <c r="N55" s="92"/>
      <c r="O55" s="93"/>
      <c r="P55" s="75"/>
      <c r="Q55" s="75" t="s">
        <v>22</v>
      </c>
      <c r="R55" s="75"/>
      <c r="S55" s="75"/>
      <c r="T55" s="132"/>
      <c r="U55" s="132"/>
      <c r="V55" s="75"/>
      <c r="W55" s="75"/>
    </row>
    <row r="56" spans="1:23" ht="65.25" thickTop="1">
      <c r="A56" s="75" t="s">
        <v>205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94" t="s">
        <v>22</v>
      </c>
      <c r="N56" s="94"/>
      <c r="O56" s="94"/>
      <c r="P56" s="75"/>
      <c r="Q56" s="75"/>
      <c r="R56" s="75"/>
      <c r="S56" s="75"/>
      <c r="T56" s="132"/>
      <c r="U56" s="132"/>
      <c r="V56" s="75"/>
      <c r="W56" s="75"/>
    </row>
  </sheetData>
  <mergeCells count="8">
    <mergeCell ref="W34:W38"/>
    <mergeCell ref="W42:W44"/>
    <mergeCell ref="E1:G1"/>
    <mergeCell ref="H1:J1"/>
    <mergeCell ref="M1:O1"/>
    <mergeCell ref="Q1:W1"/>
    <mergeCell ref="W19:W21"/>
    <mergeCell ref="W25:W33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10" sqref="B10"/>
    </sheetView>
  </sheetViews>
  <sheetFormatPr defaultRowHeight="15"/>
  <sheetData>
    <row r="1" spans="1:4">
      <c r="A1" s="152" t="s">
        <v>69</v>
      </c>
      <c r="B1" s="152"/>
      <c r="C1" s="152"/>
      <c r="D1" s="152"/>
    </row>
    <row r="2" spans="1:4">
      <c r="A2" s="1" t="s">
        <v>67</v>
      </c>
      <c r="B2" s="1" t="s">
        <v>65</v>
      </c>
      <c r="C2" s="1" t="s">
        <v>66</v>
      </c>
      <c r="D2" s="1" t="s">
        <v>68</v>
      </c>
    </row>
    <row r="3" spans="1:4">
      <c r="A3">
        <v>1</v>
      </c>
      <c r="B3">
        <v>8</v>
      </c>
      <c r="C3">
        <f>B3*60</f>
        <v>480</v>
      </c>
      <c r="D3">
        <f>C3*60</f>
        <v>28800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2"/>
  <sheetViews>
    <sheetView topLeftCell="C4" workbookViewId="0">
      <selection activeCell="D49" sqref="D49"/>
    </sheetView>
  </sheetViews>
  <sheetFormatPr defaultRowHeight="12.75"/>
  <cols>
    <col min="1" max="1" width="9.140625" style="2"/>
    <col min="2" max="2" width="15.28515625" style="2" customWidth="1"/>
    <col min="3" max="3" width="51.7109375" style="2" customWidth="1"/>
    <col min="4" max="5" width="9.140625" style="2"/>
    <col min="6" max="6" width="11.5703125" style="5" customWidth="1"/>
    <col min="7" max="7" width="10.140625" style="2" customWidth="1"/>
    <col min="8" max="16384" width="9.140625" style="2"/>
  </cols>
  <sheetData>
    <row r="1" spans="1:18">
      <c r="A1" s="2" t="s">
        <v>2</v>
      </c>
      <c r="B1" s="3" t="s">
        <v>0</v>
      </c>
      <c r="C1" s="3" t="s">
        <v>12</v>
      </c>
      <c r="D1" s="3" t="s">
        <v>24</v>
      </c>
      <c r="E1" s="3" t="s">
        <v>64</v>
      </c>
      <c r="F1" s="4" t="s">
        <v>63</v>
      </c>
      <c r="G1" s="3" t="s">
        <v>25</v>
      </c>
      <c r="H1" s="3" t="s">
        <v>113</v>
      </c>
    </row>
    <row r="2" spans="1:18">
      <c r="A2" s="2">
        <v>1</v>
      </c>
      <c r="B2" s="2" t="s">
        <v>1</v>
      </c>
      <c r="C2" s="2" t="s">
        <v>20</v>
      </c>
      <c r="D2" s="7">
        <v>5</v>
      </c>
      <c r="E2" s="7">
        <f t="shared" ref="E2:E47" si="0">G2*DayMin</f>
        <v>6720</v>
      </c>
      <c r="F2" s="7">
        <f t="shared" ref="F2:F47" si="1">D2/DayMin</f>
        <v>1.0416666666666666E-2</v>
      </c>
      <c r="G2" s="7">
        <v>14</v>
      </c>
      <c r="H2" s="2" t="s">
        <v>22</v>
      </c>
      <c r="N2" s="3"/>
      <c r="O2" s="3"/>
      <c r="P2" s="4"/>
      <c r="Q2" s="3"/>
      <c r="R2" s="3"/>
    </row>
    <row r="3" spans="1:18">
      <c r="A3" s="2">
        <v>2</v>
      </c>
      <c r="B3" s="2" t="s">
        <v>3</v>
      </c>
      <c r="C3" s="2" t="s">
        <v>21</v>
      </c>
      <c r="D3" s="7">
        <v>5</v>
      </c>
      <c r="E3" s="7">
        <f t="shared" si="0"/>
        <v>10080</v>
      </c>
      <c r="F3" s="7">
        <f t="shared" si="1"/>
        <v>1.0416666666666666E-2</v>
      </c>
      <c r="G3" s="7">
        <v>21</v>
      </c>
      <c r="P3" s="5"/>
    </row>
    <row r="4" spans="1:18">
      <c r="A4" s="2">
        <v>3</v>
      </c>
      <c r="B4" s="2" t="s">
        <v>4</v>
      </c>
      <c r="C4" s="2" t="s">
        <v>23</v>
      </c>
      <c r="D4" s="7">
        <v>480</v>
      </c>
      <c r="E4" s="7">
        <f t="shared" si="0"/>
        <v>1440</v>
      </c>
      <c r="F4" s="7">
        <f t="shared" si="1"/>
        <v>1</v>
      </c>
      <c r="G4" s="7">
        <v>3</v>
      </c>
    </row>
    <row r="5" spans="1:18">
      <c r="A5" s="2">
        <v>4</v>
      </c>
      <c r="B5" s="2" t="s">
        <v>5</v>
      </c>
      <c r="C5" s="2" t="s">
        <v>38</v>
      </c>
      <c r="D5" s="7">
        <v>480</v>
      </c>
      <c r="E5" s="7">
        <f t="shared" si="0"/>
        <v>1440</v>
      </c>
      <c r="F5" s="7">
        <f t="shared" si="1"/>
        <v>1</v>
      </c>
      <c r="G5" s="7">
        <v>3</v>
      </c>
    </row>
    <row r="6" spans="1:18">
      <c r="A6" s="2">
        <v>5</v>
      </c>
      <c r="B6" s="2" t="s">
        <v>6</v>
      </c>
      <c r="C6" s="2" t="s">
        <v>39</v>
      </c>
      <c r="D6" s="7">
        <v>480</v>
      </c>
      <c r="E6" s="7">
        <f t="shared" si="0"/>
        <v>1920</v>
      </c>
      <c r="F6" s="7">
        <f t="shared" si="1"/>
        <v>1</v>
      </c>
      <c r="G6" s="7">
        <v>4</v>
      </c>
    </row>
    <row r="7" spans="1:18">
      <c r="A7" s="2">
        <v>6</v>
      </c>
      <c r="B7" s="2" t="s">
        <v>7</v>
      </c>
      <c r="C7" s="2" t="s">
        <v>40</v>
      </c>
      <c r="D7" s="7">
        <v>480</v>
      </c>
      <c r="E7" s="7">
        <f t="shared" si="0"/>
        <v>3360</v>
      </c>
      <c r="F7" s="7">
        <f t="shared" si="1"/>
        <v>1</v>
      </c>
      <c r="G7" s="7">
        <v>7</v>
      </c>
    </row>
    <row r="8" spans="1:18">
      <c r="A8" s="2">
        <v>7</v>
      </c>
      <c r="B8" s="2" t="s">
        <v>8</v>
      </c>
      <c r="C8" s="2" t="s">
        <v>41</v>
      </c>
      <c r="D8" s="7">
        <v>480</v>
      </c>
      <c r="E8" s="7">
        <f t="shared" si="0"/>
        <v>3360</v>
      </c>
      <c r="F8" s="7">
        <f t="shared" si="1"/>
        <v>1</v>
      </c>
      <c r="G8" s="7">
        <v>7</v>
      </c>
    </row>
    <row r="9" spans="1:18">
      <c r="A9" s="2">
        <v>8</v>
      </c>
      <c r="B9" s="2" t="s">
        <v>13</v>
      </c>
      <c r="C9" s="2" t="s">
        <v>43</v>
      </c>
      <c r="D9" s="7">
        <v>5</v>
      </c>
      <c r="E9" s="7">
        <f t="shared" si="0"/>
        <v>6720</v>
      </c>
      <c r="F9" s="7">
        <f t="shared" si="1"/>
        <v>1.0416666666666666E-2</v>
      </c>
      <c r="G9" s="7">
        <v>14</v>
      </c>
    </row>
    <row r="10" spans="1:18">
      <c r="A10" s="2">
        <v>9</v>
      </c>
      <c r="B10" s="2" t="s">
        <v>14</v>
      </c>
      <c r="C10" s="2" t="s">
        <v>44</v>
      </c>
      <c r="D10" s="7">
        <v>5</v>
      </c>
      <c r="E10" s="7">
        <f t="shared" si="0"/>
        <v>158.4</v>
      </c>
      <c r="F10" s="7">
        <f t="shared" si="1"/>
        <v>1.0416666666666666E-2</v>
      </c>
      <c r="G10" s="7">
        <v>0.33</v>
      </c>
    </row>
    <row r="11" spans="1:18">
      <c r="A11" s="2">
        <v>10</v>
      </c>
      <c r="B11" s="2" t="s">
        <v>15</v>
      </c>
      <c r="C11" s="2" t="s">
        <v>45</v>
      </c>
      <c r="D11" s="7">
        <v>960</v>
      </c>
      <c r="E11" s="7">
        <f t="shared" si="0"/>
        <v>13440</v>
      </c>
      <c r="F11" s="7">
        <f t="shared" si="1"/>
        <v>2</v>
      </c>
      <c r="G11" s="7">
        <v>28</v>
      </c>
    </row>
    <row r="12" spans="1:18">
      <c r="A12" s="2">
        <v>11</v>
      </c>
      <c r="B12" s="2" t="s">
        <v>16</v>
      </c>
      <c r="C12" s="2" t="s">
        <v>46</v>
      </c>
      <c r="D12" s="7">
        <v>5</v>
      </c>
      <c r="E12" s="7">
        <f t="shared" si="0"/>
        <v>3360</v>
      </c>
      <c r="F12" s="7">
        <f t="shared" si="1"/>
        <v>1.0416666666666666E-2</v>
      </c>
      <c r="G12" s="7">
        <v>7</v>
      </c>
    </row>
    <row r="13" spans="1:18">
      <c r="A13" s="2">
        <v>12</v>
      </c>
      <c r="B13" s="2" t="s">
        <v>17</v>
      </c>
      <c r="C13" s="2" t="s">
        <v>47</v>
      </c>
      <c r="D13" s="7">
        <v>5</v>
      </c>
      <c r="E13" s="7">
        <f t="shared" si="0"/>
        <v>0</v>
      </c>
      <c r="F13" s="7">
        <f t="shared" si="1"/>
        <v>1.0416666666666666E-2</v>
      </c>
      <c r="G13" s="7"/>
    </row>
    <row r="14" spans="1:18">
      <c r="A14" s="2">
        <v>13</v>
      </c>
      <c r="B14" s="2" t="s">
        <v>18</v>
      </c>
      <c r="C14" s="2" t="s">
        <v>48</v>
      </c>
      <c r="D14" s="7">
        <v>2</v>
      </c>
      <c r="E14" s="7">
        <f t="shared" si="0"/>
        <v>10080</v>
      </c>
      <c r="F14" s="7">
        <f t="shared" si="1"/>
        <v>4.1666666666666666E-3</v>
      </c>
      <c r="G14" s="7">
        <v>21</v>
      </c>
    </row>
    <row r="15" spans="1:18">
      <c r="A15" s="2">
        <v>14</v>
      </c>
      <c r="B15" s="2" t="s">
        <v>19</v>
      </c>
      <c r="C15" s="2" t="s">
        <v>49</v>
      </c>
      <c r="D15" s="7">
        <v>480</v>
      </c>
      <c r="E15" s="7">
        <f t="shared" si="0"/>
        <v>20160</v>
      </c>
      <c r="F15" s="7">
        <f t="shared" si="1"/>
        <v>1</v>
      </c>
      <c r="G15" s="7">
        <v>42</v>
      </c>
    </row>
    <row r="16" spans="1:18">
      <c r="A16" s="2">
        <v>15</v>
      </c>
      <c r="B16" s="2" t="s">
        <v>9</v>
      </c>
      <c r="C16" s="2" t="s">
        <v>42</v>
      </c>
      <c r="D16" s="7">
        <v>5</v>
      </c>
      <c r="E16" s="7">
        <f t="shared" si="0"/>
        <v>16800</v>
      </c>
      <c r="F16" s="7">
        <f t="shared" si="1"/>
        <v>1.0416666666666666E-2</v>
      </c>
      <c r="G16" s="7">
        <v>35</v>
      </c>
    </row>
    <row r="17" spans="1:11">
      <c r="A17" s="2">
        <v>16</v>
      </c>
      <c r="B17" s="2" t="s">
        <v>10</v>
      </c>
      <c r="C17" s="2" t="s">
        <v>50</v>
      </c>
      <c r="D17" s="7">
        <v>1440</v>
      </c>
      <c r="E17" s="7">
        <f t="shared" si="0"/>
        <v>6720</v>
      </c>
      <c r="F17" s="7">
        <f t="shared" si="1"/>
        <v>3</v>
      </c>
      <c r="G17" s="7">
        <v>14</v>
      </c>
      <c r="H17" s="2">
        <v>300000</v>
      </c>
    </row>
    <row r="18" spans="1:11">
      <c r="A18" s="2">
        <v>17</v>
      </c>
      <c r="B18" s="2" t="s">
        <v>11</v>
      </c>
      <c r="C18" s="2" t="s">
        <v>51</v>
      </c>
      <c r="D18" s="7">
        <v>480</v>
      </c>
      <c r="E18" s="7">
        <f t="shared" si="0"/>
        <v>3360</v>
      </c>
      <c r="F18" s="7">
        <f t="shared" si="1"/>
        <v>1</v>
      </c>
      <c r="G18" s="7">
        <v>7</v>
      </c>
    </row>
    <row r="19" spans="1:11">
      <c r="A19" s="2">
        <v>18</v>
      </c>
      <c r="B19" s="2" t="s">
        <v>26</v>
      </c>
      <c r="C19" s="2" t="s">
        <v>52</v>
      </c>
      <c r="D19" s="7">
        <v>480</v>
      </c>
      <c r="E19" s="7">
        <f t="shared" si="0"/>
        <v>3360</v>
      </c>
      <c r="F19" s="7">
        <f t="shared" si="1"/>
        <v>1</v>
      </c>
      <c r="G19" s="7">
        <v>7</v>
      </c>
    </row>
    <row r="20" spans="1:11">
      <c r="A20" s="2">
        <v>19</v>
      </c>
      <c r="B20" s="2" t="s">
        <v>27</v>
      </c>
      <c r="C20" s="2" t="s">
        <v>53</v>
      </c>
      <c r="D20" s="7">
        <v>480</v>
      </c>
      <c r="E20" s="7">
        <f t="shared" si="0"/>
        <v>4800</v>
      </c>
      <c r="F20" s="7">
        <f t="shared" si="1"/>
        <v>1</v>
      </c>
      <c r="G20" s="7">
        <v>10</v>
      </c>
    </row>
    <row r="21" spans="1:11">
      <c r="A21" s="2">
        <v>20</v>
      </c>
      <c r="B21" s="2" t="s">
        <v>28</v>
      </c>
      <c r="C21" s="2" t="s">
        <v>28</v>
      </c>
      <c r="D21" s="7">
        <v>3360</v>
      </c>
      <c r="E21" s="7">
        <f t="shared" si="0"/>
        <v>4800</v>
      </c>
      <c r="F21" s="7">
        <f t="shared" si="1"/>
        <v>7</v>
      </c>
      <c r="G21" s="7">
        <v>10</v>
      </c>
      <c r="H21" s="2">
        <v>20000</v>
      </c>
    </row>
    <row r="22" spans="1:11">
      <c r="A22" s="2">
        <v>21</v>
      </c>
      <c r="B22" s="2" t="s">
        <v>29</v>
      </c>
      <c r="C22" s="2" t="s">
        <v>29</v>
      </c>
      <c r="D22" s="7">
        <v>2400</v>
      </c>
      <c r="E22" s="7">
        <f t="shared" si="0"/>
        <v>3360</v>
      </c>
      <c r="F22" s="7">
        <f t="shared" si="1"/>
        <v>5</v>
      </c>
      <c r="G22" s="7">
        <v>7</v>
      </c>
      <c r="H22" s="2">
        <v>95000</v>
      </c>
    </row>
    <row r="23" spans="1:11">
      <c r="A23" s="2">
        <v>22</v>
      </c>
      <c r="B23" s="2" t="s">
        <v>30</v>
      </c>
      <c r="C23" s="8" t="s">
        <v>30</v>
      </c>
      <c r="D23" s="7">
        <v>13440</v>
      </c>
      <c r="E23" s="7">
        <f t="shared" si="0"/>
        <v>26880</v>
      </c>
      <c r="F23" s="7">
        <f t="shared" si="1"/>
        <v>28</v>
      </c>
      <c r="G23" s="7">
        <v>56</v>
      </c>
      <c r="H23" s="2">
        <v>700000</v>
      </c>
    </row>
    <row r="24" spans="1:11">
      <c r="A24" s="2">
        <v>23</v>
      </c>
      <c r="B24" s="2" t="s">
        <v>70</v>
      </c>
      <c r="C24" s="8" t="s">
        <v>77</v>
      </c>
      <c r="D24" s="7">
        <f t="shared" ref="D24:D39" si="2">F24*DayMin</f>
        <v>9120</v>
      </c>
      <c r="E24" s="7">
        <f t="shared" si="0"/>
        <v>29760</v>
      </c>
      <c r="F24" s="9">
        <v>19</v>
      </c>
      <c r="G24" s="9">
        <v>62</v>
      </c>
    </row>
    <row r="25" spans="1:11">
      <c r="A25" s="2">
        <v>24</v>
      </c>
      <c r="B25" s="2" t="s">
        <v>71</v>
      </c>
      <c r="C25" s="8" t="s">
        <v>78</v>
      </c>
      <c r="D25" s="7">
        <f t="shared" si="2"/>
        <v>39840</v>
      </c>
      <c r="E25" s="7">
        <f t="shared" si="0"/>
        <v>62880</v>
      </c>
      <c r="F25" s="9">
        <v>83</v>
      </c>
      <c r="G25" s="9">
        <v>131</v>
      </c>
    </row>
    <row r="26" spans="1:11">
      <c r="A26" s="2">
        <v>25</v>
      </c>
      <c r="B26" s="2" t="s">
        <v>72</v>
      </c>
      <c r="C26" s="8" t="s">
        <v>79</v>
      </c>
      <c r="D26" s="7">
        <f t="shared" si="2"/>
        <v>22080</v>
      </c>
      <c r="E26" s="7">
        <f t="shared" si="0"/>
        <v>47520</v>
      </c>
      <c r="F26" s="9">
        <v>46</v>
      </c>
      <c r="G26" s="9">
        <v>99</v>
      </c>
    </row>
    <row r="27" spans="1:11">
      <c r="A27" s="2">
        <v>26</v>
      </c>
      <c r="B27" s="2" t="s">
        <v>73</v>
      </c>
      <c r="C27" s="8" t="s">
        <v>80</v>
      </c>
      <c r="D27" s="7">
        <f t="shared" si="2"/>
        <v>43200</v>
      </c>
      <c r="E27" s="7">
        <f t="shared" si="0"/>
        <v>72000</v>
      </c>
      <c r="F27" s="9">
        <v>90</v>
      </c>
      <c r="G27" s="9">
        <v>150</v>
      </c>
    </row>
    <row r="28" spans="1:11">
      <c r="A28" s="2">
        <v>27</v>
      </c>
      <c r="B28" s="2" t="s">
        <v>74</v>
      </c>
      <c r="C28" s="8" t="s">
        <v>81</v>
      </c>
      <c r="D28" s="7">
        <f t="shared" si="2"/>
        <v>43680</v>
      </c>
      <c r="E28" s="7">
        <f t="shared" si="0"/>
        <v>70080</v>
      </c>
      <c r="F28" s="9">
        <v>91</v>
      </c>
      <c r="G28" s="9">
        <v>146</v>
      </c>
    </row>
    <row r="29" spans="1:11">
      <c r="A29" s="2">
        <v>28</v>
      </c>
      <c r="B29" s="2" t="s">
        <v>75</v>
      </c>
      <c r="C29" s="8" t="s">
        <v>82</v>
      </c>
      <c r="D29" s="7">
        <f t="shared" si="2"/>
        <v>55680</v>
      </c>
      <c r="E29" s="7">
        <f t="shared" si="0"/>
        <v>111360</v>
      </c>
      <c r="F29" s="9">
        <v>116</v>
      </c>
      <c r="G29" s="9">
        <v>232</v>
      </c>
    </row>
    <row r="30" spans="1:11">
      <c r="A30" s="2">
        <v>29</v>
      </c>
      <c r="B30" s="2" t="s">
        <v>76</v>
      </c>
      <c r="C30" s="8" t="s">
        <v>83</v>
      </c>
      <c r="D30" s="7">
        <f t="shared" si="2"/>
        <v>127680</v>
      </c>
      <c r="E30" s="7">
        <f t="shared" si="0"/>
        <v>127680</v>
      </c>
      <c r="F30" s="9">
        <v>266</v>
      </c>
      <c r="G30" s="9">
        <v>266</v>
      </c>
      <c r="J30" s="7"/>
      <c r="K30" s="7"/>
    </row>
    <row r="31" spans="1:11">
      <c r="A31" s="2">
        <v>30</v>
      </c>
      <c r="B31" s="2" t="s">
        <v>114</v>
      </c>
      <c r="C31" s="8" t="s">
        <v>84</v>
      </c>
      <c r="D31" s="7">
        <f t="shared" si="2"/>
        <v>35520</v>
      </c>
      <c r="E31" s="7">
        <f t="shared" si="0"/>
        <v>71520</v>
      </c>
      <c r="F31" s="9">
        <v>74</v>
      </c>
      <c r="G31" s="9">
        <v>149</v>
      </c>
      <c r="H31" s="2">
        <v>130000</v>
      </c>
    </row>
    <row r="32" spans="1:11">
      <c r="A32" s="2">
        <v>31</v>
      </c>
      <c r="B32" s="2" t="s">
        <v>115</v>
      </c>
      <c r="C32" s="8" t="s">
        <v>107</v>
      </c>
      <c r="D32" s="7">
        <f t="shared" si="2"/>
        <v>26400</v>
      </c>
      <c r="E32" s="7">
        <f t="shared" si="0"/>
        <v>39840</v>
      </c>
      <c r="F32" s="9">
        <v>55</v>
      </c>
      <c r="G32" s="9">
        <v>83</v>
      </c>
      <c r="H32" s="2">
        <v>100000</v>
      </c>
    </row>
    <row r="33" spans="1:17">
      <c r="A33" s="2">
        <v>32</v>
      </c>
      <c r="B33" s="2" t="s">
        <v>116</v>
      </c>
      <c r="C33" s="8" t="s">
        <v>108</v>
      </c>
      <c r="D33" s="7">
        <f t="shared" si="2"/>
        <v>39360</v>
      </c>
      <c r="E33" s="7">
        <f t="shared" si="0"/>
        <v>39360</v>
      </c>
      <c r="F33" s="9">
        <v>82</v>
      </c>
      <c r="G33" s="9">
        <v>82</v>
      </c>
      <c r="H33" s="2">
        <v>230000</v>
      </c>
    </row>
    <row r="34" spans="1:17">
      <c r="A34" s="2">
        <v>33</v>
      </c>
      <c r="B34" s="2" t="s">
        <v>117</v>
      </c>
      <c r="C34" s="8" t="s">
        <v>111</v>
      </c>
      <c r="D34" s="7">
        <f t="shared" si="2"/>
        <v>16800</v>
      </c>
      <c r="E34" s="7">
        <f t="shared" si="0"/>
        <v>20160</v>
      </c>
      <c r="F34" s="9">
        <v>35</v>
      </c>
      <c r="G34" s="9">
        <v>42</v>
      </c>
      <c r="H34" s="2">
        <v>20000</v>
      </c>
    </row>
    <row r="35" spans="1:17">
      <c r="A35" s="2">
        <v>34</v>
      </c>
      <c r="B35" s="2" t="s">
        <v>118</v>
      </c>
      <c r="C35" s="8" t="s">
        <v>87</v>
      </c>
      <c r="D35" s="7">
        <f t="shared" si="2"/>
        <v>20160</v>
      </c>
      <c r="E35" s="7">
        <f t="shared" si="0"/>
        <v>24000</v>
      </c>
      <c r="F35" s="9">
        <v>42</v>
      </c>
      <c r="G35" s="9">
        <v>50</v>
      </c>
      <c r="H35" s="2">
        <v>30000</v>
      </c>
    </row>
    <row r="36" spans="1:17">
      <c r="A36" s="2">
        <v>35</v>
      </c>
      <c r="B36" s="2" t="s">
        <v>119</v>
      </c>
      <c r="C36" s="8" t="s">
        <v>109</v>
      </c>
      <c r="D36" s="7">
        <f t="shared" si="2"/>
        <v>111360</v>
      </c>
      <c r="E36" s="7">
        <f t="shared" si="0"/>
        <v>162720</v>
      </c>
      <c r="F36" s="9">
        <v>232</v>
      </c>
      <c r="G36" s="9">
        <v>339</v>
      </c>
      <c r="H36" s="2">
        <v>240000</v>
      </c>
    </row>
    <row r="37" spans="1:17">
      <c r="A37" s="2">
        <v>36</v>
      </c>
      <c r="B37" s="2" t="s">
        <v>120</v>
      </c>
      <c r="C37" s="10" t="s">
        <v>91</v>
      </c>
      <c r="D37" s="7">
        <f t="shared" si="2"/>
        <v>44640</v>
      </c>
      <c r="E37" s="7">
        <f t="shared" si="0"/>
        <v>44640</v>
      </c>
      <c r="F37" s="9">
        <v>93</v>
      </c>
      <c r="G37" s="9">
        <v>93</v>
      </c>
      <c r="H37" s="2">
        <v>80000</v>
      </c>
    </row>
    <row r="38" spans="1:17">
      <c r="A38" s="2">
        <v>37</v>
      </c>
      <c r="B38" s="2" t="s">
        <v>121</v>
      </c>
      <c r="C38" s="10" t="s">
        <v>92</v>
      </c>
      <c r="D38" s="7">
        <f t="shared" si="2"/>
        <v>38880</v>
      </c>
      <c r="E38" s="7">
        <f t="shared" si="0"/>
        <v>59040</v>
      </c>
      <c r="F38" s="9">
        <v>81</v>
      </c>
      <c r="G38" s="9">
        <v>123</v>
      </c>
      <c r="H38" s="2">
        <v>183000</v>
      </c>
    </row>
    <row r="39" spans="1:17">
      <c r="A39" s="2">
        <v>38</v>
      </c>
      <c r="B39" s="2" t="s">
        <v>122</v>
      </c>
      <c r="C39" s="8" t="s">
        <v>93</v>
      </c>
      <c r="D39" s="7">
        <f t="shared" si="2"/>
        <v>8160</v>
      </c>
      <c r="E39" s="7">
        <f t="shared" si="0"/>
        <v>14400</v>
      </c>
      <c r="F39" s="9">
        <v>17</v>
      </c>
      <c r="G39" s="9">
        <v>30</v>
      </c>
      <c r="H39" s="2">
        <v>24000</v>
      </c>
      <c r="J39" s="7"/>
      <c r="K39" s="7"/>
    </row>
    <row r="40" spans="1:17">
      <c r="A40" s="2">
        <v>39</v>
      </c>
      <c r="B40" s="2" t="s">
        <v>31</v>
      </c>
      <c r="C40" s="8" t="s">
        <v>54</v>
      </c>
      <c r="D40" s="7">
        <v>3360</v>
      </c>
      <c r="E40" s="7">
        <f t="shared" si="0"/>
        <v>6720</v>
      </c>
      <c r="F40" s="7">
        <f t="shared" si="1"/>
        <v>7</v>
      </c>
      <c r="G40" s="7">
        <v>14</v>
      </c>
      <c r="H40" s="2">
        <v>138000</v>
      </c>
    </row>
    <row r="41" spans="1:17">
      <c r="A41" s="2">
        <v>40</v>
      </c>
      <c r="B41" s="2" t="s">
        <v>32</v>
      </c>
      <c r="C41" s="8" t="s">
        <v>55</v>
      </c>
      <c r="D41" s="7">
        <v>2400</v>
      </c>
      <c r="E41" s="7">
        <f t="shared" si="0"/>
        <v>13440</v>
      </c>
      <c r="F41" s="7">
        <f t="shared" si="1"/>
        <v>5</v>
      </c>
      <c r="G41" s="7">
        <v>28</v>
      </c>
      <c r="H41" s="2">
        <v>300000</v>
      </c>
    </row>
    <row r="42" spans="1:17">
      <c r="A42" s="2">
        <v>41</v>
      </c>
      <c r="B42" s="2" t="s">
        <v>33</v>
      </c>
      <c r="C42" s="2" t="s">
        <v>56</v>
      </c>
      <c r="D42" s="7">
        <v>960</v>
      </c>
      <c r="E42" s="7">
        <f t="shared" si="0"/>
        <v>4800</v>
      </c>
      <c r="F42" s="7">
        <f t="shared" si="1"/>
        <v>2</v>
      </c>
      <c r="G42" s="7">
        <v>10</v>
      </c>
      <c r="H42" s="2">
        <v>20000</v>
      </c>
    </row>
    <row r="43" spans="1:17">
      <c r="A43" s="2">
        <v>42</v>
      </c>
      <c r="B43" s="2" t="s">
        <v>34</v>
      </c>
      <c r="C43" s="2" t="s">
        <v>57</v>
      </c>
      <c r="D43" s="7">
        <v>3360</v>
      </c>
      <c r="E43" s="7">
        <f t="shared" si="0"/>
        <v>1612800</v>
      </c>
      <c r="F43" s="7">
        <f t="shared" si="1"/>
        <v>7</v>
      </c>
      <c r="G43" s="7">
        <v>3360</v>
      </c>
      <c r="H43" s="2">
        <v>17000</v>
      </c>
    </row>
    <row r="44" spans="1:17">
      <c r="A44" s="2">
        <v>43</v>
      </c>
      <c r="B44" s="2" t="s">
        <v>35</v>
      </c>
      <c r="C44" s="2" t="s">
        <v>58</v>
      </c>
      <c r="D44" s="7">
        <v>3360</v>
      </c>
      <c r="E44" s="7">
        <f t="shared" si="0"/>
        <v>13440</v>
      </c>
      <c r="F44" s="7">
        <f t="shared" si="1"/>
        <v>7</v>
      </c>
      <c r="G44" s="7">
        <v>28</v>
      </c>
      <c r="H44" s="2">
        <v>197000</v>
      </c>
      <c r="O44" s="6"/>
      <c r="P44" s="6"/>
      <c r="Q44" s="6"/>
    </row>
    <row r="45" spans="1:17">
      <c r="A45" s="2">
        <v>44</v>
      </c>
      <c r="B45" s="2" t="s">
        <v>36</v>
      </c>
      <c r="C45" s="2" t="s">
        <v>59</v>
      </c>
      <c r="D45" s="7">
        <v>3360</v>
      </c>
      <c r="E45" s="7">
        <f t="shared" si="0"/>
        <v>6720</v>
      </c>
      <c r="F45" s="7">
        <f t="shared" si="1"/>
        <v>7</v>
      </c>
      <c r="G45" s="7">
        <v>14</v>
      </c>
    </row>
    <row r="46" spans="1:17">
      <c r="A46" s="2">
        <v>45</v>
      </c>
      <c r="B46" s="2" t="s">
        <v>37</v>
      </c>
      <c r="C46" s="2" t="s">
        <v>60</v>
      </c>
      <c r="D46" s="7">
        <v>3360</v>
      </c>
      <c r="E46" s="7">
        <f t="shared" si="0"/>
        <v>6720</v>
      </c>
      <c r="F46" s="7">
        <f t="shared" si="1"/>
        <v>7</v>
      </c>
      <c r="G46" s="7">
        <v>14</v>
      </c>
      <c r="H46" s="2">
        <v>293000</v>
      </c>
    </row>
    <row r="47" spans="1:17">
      <c r="A47" s="2">
        <v>46</v>
      </c>
      <c r="B47" s="2" t="s">
        <v>61</v>
      </c>
      <c r="C47" s="2" t="s">
        <v>62</v>
      </c>
      <c r="D47" s="2">
        <v>0</v>
      </c>
      <c r="E47" s="2">
        <f t="shared" si="0"/>
        <v>0</v>
      </c>
      <c r="F47" s="7">
        <f t="shared" si="1"/>
        <v>0</v>
      </c>
      <c r="G47" s="7">
        <v>0</v>
      </c>
      <c r="H47" s="2">
        <v>0</v>
      </c>
    </row>
    <row r="48" spans="1:17">
      <c r="O48" s="5"/>
    </row>
    <row r="52" spans="4:8">
      <c r="D52" s="7"/>
      <c r="E52" s="7"/>
      <c r="F52" s="7"/>
      <c r="G52" s="7"/>
      <c r="H5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X35"/>
  <sheetViews>
    <sheetView workbookViewId="0">
      <selection activeCell="I15" sqref="I15"/>
    </sheetView>
  </sheetViews>
  <sheetFormatPr defaultRowHeight="12.75"/>
  <cols>
    <col min="1" max="1" width="4.42578125" style="30" bestFit="1" customWidth="1"/>
    <col min="2" max="2" width="15.85546875" style="30" customWidth="1"/>
    <col min="3" max="3" width="5.28515625" style="30" customWidth="1"/>
    <col min="4" max="4" width="5" style="30" customWidth="1"/>
    <col min="5" max="5" width="7.28515625" style="30" customWidth="1"/>
    <col min="6" max="6" width="9.5703125" style="30" customWidth="1"/>
    <col min="7" max="7" width="10.5703125" style="30" customWidth="1"/>
    <col min="8" max="8" width="4.28515625" style="30" customWidth="1"/>
    <col min="9" max="9" width="5.28515625" style="30" customWidth="1"/>
    <col min="10" max="10" width="3.42578125" style="30" customWidth="1"/>
    <col min="11" max="11" width="5.42578125" style="30" customWidth="1"/>
    <col min="12" max="12" width="3.28515625" style="30" customWidth="1"/>
    <col min="13" max="13" width="4.85546875" style="30" customWidth="1"/>
    <col min="14" max="14" width="3.85546875" style="30" customWidth="1"/>
    <col min="15" max="15" width="5.42578125" style="30" customWidth="1"/>
    <col min="16" max="16" width="4.5703125" style="30" customWidth="1"/>
    <col min="17" max="17" width="6.7109375" style="30" customWidth="1"/>
    <col min="18" max="18" width="5.140625" style="30" customWidth="1"/>
    <col min="19" max="19" width="5.5703125" style="30" customWidth="1"/>
    <col min="20" max="20" width="5.140625" style="30" customWidth="1"/>
    <col min="21" max="21" width="6.7109375" style="30" customWidth="1"/>
    <col min="22" max="22" width="4.7109375" style="30" customWidth="1"/>
    <col min="23" max="23" width="7.85546875" style="30" customWidth="1"/>
    <col min="24" max="24" width="4.42578125" style="30" customWidth="1"/>
    <col min="25" max="16384" width="9.140625" style="30"/>
  </cols>
  <sheetData>
    <row r="3" spans="1:24" ht="38.25">
      <c r="C3" s="154" t="s">
        <v>84</v>
      </c>
      <c r="D3" s="154"/>
      <c r="E3" s="154" t="s">
        <v>85</v>
      </c>
      <c r="F3" s="154"/>
      <c r="G3" s="154" t="s">
        <v>86</v>
      </c>
      <c r="H3" s="154"/>
      <c r="I3" s="154" t="s">
        <v>54</v>
      </c>
      <c r="J3" s="154"/>
      <c r="K3" s="154" t="s">
        <v>87</v>
      </c>
      <c r="L3" s="154"/>
      <c r="M3" s="154" t="s">
        <v>88</v>
      </c>
      <c r="N3" s="154"/>
      <c r="O3" s="154" t="s">
        <v>89</v>
      </c>
      <c r="P3" s="154"/>
      <c r="Q3" s="154" t="s">
        <v>90</v>
      </c>
      <c r="R3" s="154"/>
      <c r="S3" s="154" t="s">
        <v>91</v>
      </c>
      <c r="T3" s="154"/>
      <c r="U3" s="154" t="s">
        <v>92</v>
      </c>
      <c r="V3" s="154"/>
      <c r="W3" s="32" t="s">
        <v>93</v>
      </c>
    </row>
    <row r="4" spans="1:24">
      <c r="C4" s="30" t="s">
        <v>94</v>
      </c>
      <c r="D4" s="30" t="s">
        <v>95</v>
      </c>
      <c r="E4" s="30" t="s">
        <v>94</v>
      </c>
      <c r="F4" s="30" t="s">
        <v>95</v>
      </c>
      <c r="G4" s="30" t="s">
        <v>94</v>
      </c>
      <c r="H4" s="30" t="s">
        <v>95</v>
      </c>
      <c r="I4" s="30" t="s">
        <v>94</v>
      </c>
      <c r="J4" s="30" t="s">
        <v>95</v>
      </c>
      <c r="K4" s="30" t="s">
        <v>94</v>
      </c>
      <c r="L4" s="30" t="s">
        <v>95</v>
      </c>
      <c r="M4" s="30" t="s">
        <v>94</v>
      </c>
      <c r="N4" s="30" t="s">
        <v>95</v>
      </c>
      <c r="O4" s="30" t="s">
        <v>94</v>
      </c>
      <c r="P4" s="30" t="s">
        <v>95</v>
      </c>
      <c r="Q4" s="30" t="s">
        <v>94</v>
      </c>
      <c r="R4" s="30" t="s">
        <v>95</v>
      </c>
      <c r="S4" s="30" t="s">
        <v>94</v>
      </c>
      <c r="T4" s="30" t="s">
        <v>95</v>
      </c>
      <c r="U4" s="30" t="s">
        <v>94</v>
      </c>
      <c r="V4" s="30" t="s">
        <v>95</v>
      </c>
      <c r="W4" s="30" t="s">
        <v>94</v>
      </c>
      <c r="X4" s="30" t="s">
        <v>95</v>
      </c>
    </row>
    <row r="5" spans="1:24">
      <c r="A5" s="30">
        <v>1</v>
      </c>
      <c r="B5" s="30" t="s">
        <v>77</v>
      </c>
      <c r="C5" s="30">
        <v>0</v>
      </c>
      <c r="D5" s="30">
        <v>0</v>
      </c>
      <c r="E5" s="30">
        <v>3</v>
      </c>
      <c r="F5" s="30">
        <v>14</v>
      </c>
      <c r="G5" s="30">
        <v>7</v>
      </c>
      <c r="H5" s="30">
        <v>28</v>
      </c>
      <c r="I5" s="30">
        <v>1</v>
      </c>
      <c r="J5" s="30">
        <v>3</v>
      </c>
      <c r="K5" s="30">
        <v>0</v>
      </c>
      <c r="L5" s="30">
        <v>0</v>
      </c>
      <c r="M5" s="30">
        <v>1</v>
      </c>
      <c r="N5" s="30">
        <v>3</v>
      </c>
      <c r="O5" s="30">
        <v>7</v>
      </c>
      <c r="P5" s="30">
        <v>14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</row>
    <row r="6" spans="1:24">
      <c r="A6" s="30">
        <v>2</v>
      </c>
      <c r="B6" s="30" t="s">
        <v>78</v>
      </c>
      <c r="C6" s="30">
        <v>7</v>
      </c>
      <c r="D6" s="30">
        <v>21</v>
      </c>
      <c r="E6" s="30">
        <v>3</v>
      </c>
      <c r="F6" s="30">
        <v>1</v>
      </c>
      <c r="G6" s="30">
        <v>7</v>
      </c>
      <c r="H6" s="30">
        <v>12</v>
      </c>
      <c r="I6" s="30">
        <v>1</v>
      </c>
      <c r="J6" s="30">
        <v>2</v>
      </c>
      <c r="K6" s="30">
        <v>3</v>
      </c>
      <c r="L6" s="30">
        <v>5</v>
      </c>
      <c r="M6" s="30">
        <v>5</v>
      </c>
      <c r="N6" s="30">
        <v>8</v>
      </c>
      <c r="O6" s="30">
        <v>3</v>
      </c>
      <c r="P6" s="30">
        <v>5</v>
      </c>
      <c r="Q6" s="30">
        <v>10</v>
      </c>
      <c r="R6" s="30">
        <v>14</v>
      </c>
      <c r="S6" s="30">
        <v>21</v>
      </c>
      <c r="T6" s="30">
        <v>28</v>
      </c>
      <c r="U6" s="30">
        <v>21</v>
      </c>
      <c r="V6" s="30">
        <v>28</v>
      </c>
      <c r="W6" s="30">
        <v>2</v>
      </c>
      <c r="X6" s="30">
        <v>7</v>
      </c>
    </row>
    <row r="7" spans="1:24">
      <c r="A7" s="30">
        <v>3</v>
      </c>
      <c r="B7" s="30" t="s">
        <v>79</v>
      </c>
      <c r="C7" s="30">
        <v>4</v>
      </c>
      <c r="D7" s="30">
        <v>9</v>
      </c>
      <c r="E7" s="30">
        <v>3</v>
      </c>
      <c r="F7" s="30">
        <v>6</v>
      </c>
      <c r="G7" s="30">
        <v>7</v>
      </c>
      <c r="H7" s="30">
        <v>18</v>
      </c>
      <c r="I7" s="30">
        <v>1</v>
      </c>
      <c r="J7" s="30">
        <v>2</v>
      </c>
      <c r="K7" s="30">
        <v>1</v>
      </c>
      <c r="L7" s="30">
        <v>2</v>
      </c>
      <c r="M7" s="30">
        <v>1</v>
      </c>
      <c r="N7" s="30">
        <v>3</v>
      </c>
      <c r="O7" s="30">
        <v>5</v>
      </c>
      <c r="P7" s="30">
        <v>10</v>
      </c>
      <c r="Q7" s="30">
        <v>7</v>
      </c>
      <c r="R7" s="30">
        <v>12</v>
      </c>
      <c r="S7" s="30">
        <v>8</v>
      </c>
      <c r="T7" s="30">
        <v>18</v>
      </c>
      <c r="U7" s="30">
        <v>8</v>
      </c>
      <c r="V7" s="30">
        <v>18</v>
      </c>
      <c r="W7" s="30">
        <v>1</v>
      </c>
      <c r="X7" s="30">
        <v>1</v>
      </c>
    </row>
    <row r="8" spans="1:24" ht="25.5">
      <c r="A8" s="30">
        <v>4</v>
      </c>
      <c r="B8" s="30" t="s">
        <v>80</v>
      </c>
      <c r="C8" s="30">
        <v>7</v>
      </c>
      <c r="D8" s="30">
        <v>28</v>
      </c>
      <c r="E8" s="30">
        <v>7</v>
      </c>
      <c r="F8" s="30">
        <v>12</v>
      </c>
      <c r="G8" s="30">
        <v>12</v>
      </c>
      <c r="H8" s="30">
        <v>14</v>
      </c>
      <c r="I8" s="30">
        <v>1</v>
      </c>
      <c r="J8" s="30">
        <v>2</v>
      </c>
      <c r="K8" s="30">
        <v>3</v>
      </c>
      <c r="L8" s="30">
        <v>5</v>
      </c>
      <c r="M8" s="30">
        <v>5</v>
      </c>
      <c r="N8" s="30">
        <v>7</v>
      </c>
      <c r="O8" s="30">
        <v>15</v>
      </c>
      <c r="P8" s="30">
        <v>21</v>
      </c>
      <c r="Q8" s="30">
        <v>18</v>
      </c>
      <c r="R8" s="30">
        <v>28</v>
      </c>
      <c r="S8" s="30">
        <v>10</v>
      </c>
      <c r="T8" s="30">
        <v>14</v>
      </c>
      <c r="U8" s="30">
        <v>10</v>
      </c>
      <c r="V8" s="30">
        <v>14</v>
      </c>
      <c r="W8" s="30">
        <v>2</v>
      </c>
      <c r="X8" s="30">
        <v>5</v>
      </c>
    </row>
    <row r="9" spans="1:24">
      <c r="A9" s="30">
        <v>5</v>
      </c>
      <c r="B9" s="30" t="s">
        <v>96</v>
      </c>
      <c r="C9" s="30">
        <v>21</v>
      </c>
      <c r="D9" s="30">
        <v>35</v>
      </c>
      <c r="E9" s="30">
        <v>5</v>
      </c>
      <c r="F9" s="30">
        <v>10</v>
      </c>
      <c r="G9" s="30">
        <v>7</v>
      </c>
      <c r="H9" s="30">
        <v>12</v>
      </c>
      <c r="I9" s="30">
        <v>1</v>
      </c>
      <c r="J9" s="30">
        <v>1</v>
      </c>
      <c r="K9" s="30">
        <v>2</v>
      </c>
      <c r="L9" s="30">
        <v>3</v>
      </c>
      <c r="M9" s="30">
        <v>4</v>
      </c>
      <c r="N9" s="30">
        <v>7</v>
      </c>
      <c r="O9" s="30">
        <v>5</v>
      </c>
      <c r="P9" s="30">
        <v>8</v>
      </c>
      <c r="Q9" s="30">
        <v>18</v>
      </c>
      <c r="R9" s="30">
        <v>25</v>
      </c>
      <c r="S9" s="30">
        <v>12</v>
      </c>
      <c r="T9" s="30">
        <v>21</v>
      </c>
      <c r="U9" s="30">
        <v>14</v>
      </c>
      <c r="V9" s="30">
        <v>21</v>
      </c>
      <c r="W9" s="30">
        <v>2</v>
      </c>
      <c r="X9" s="30">
        <v>3</v>
      </c>
    </row>
    <row r="10" spans="1:24">
      <c r="A10" s="30">
        <v>6</v>
      </c>
      <c r="B10" s="30" t="s">
        <v>82</v>
      </c>
      <c r="C10" s="30">
        <v>7</v>
      </c>
      <c r="D10" s="30">
        <v>28</v>
      </c>
      <c r="E10" s="30">
        <v>6</v>
      </c>
      <c r="F10" s="30">
        <v>12</v>
      </c>
      <c r="G10" s="30">
        <v>14</v>
      </c>
      <c r="H10" s="30">
        <v>21</v>
      </c>
      <c r="I10" s="30">
        <v>2</v>
      </c>
      <c r="J10" s="30">
        <v>4</v>
      </c>
      <c r="K10" s="30">
        <v>5</v>
      </c>
      <c r="L10" s="30">
        <v>7</v>
      </c>
      <c r="M10" s="30">
        <v>2</v>
      </c>
      <c r="N10" s="30">
        <v>7</v>
      </c>
      <c r="O10" s="30">
        <v>21</v>
      </c>
      <c r="P10" s="30">
        <v>48</v>
      </c>
      <c r="Q10" s="30">
        <v>21</v>
      </c>
      <c r="R10" s="30">
        <v>35</v>
      </c>
      <c r="S10" s="30">
        <v>14</v>
      </c>
      <c r="T10" s="30">
        <v>28</v>
      </c>
      <c r="U10" s="30">
        <v>21</v>
      </c>
      <c r="V10" s="30">
        <v>35</v>
      </c>
      <c r="W10" s="30">
        <v>3</v>
      </c>
      <c r="X10" s="30">
        <v>7</v>
      </c>
    </row>
    <row r="11" spans="1:24">
      <c r="A11" s="30">
        <v>7</v>
      </c>
      <c r="B11" s="30" t="s">
        <v>83</v>
      </c>
      <c r="C11" s="30">
        <v>28</v>
      </c>
      <c r="D11" s="30">
        <v>28</v>
      </c>
      <c r="E11" s="30">
        <v>28</v>
      </c>
      <c r="F11" s="30">
        <v>28</v>
      </c>
      <c r="G11" s="30">
        <v>28</v>
      </c>
      <c r="H11" s="30">
        <v>28</v>
      </c>
      <c r="I11" s="30">
        <v>28</v>
      </c>
      <c r="J11" s="30">
        <v>28</v>
      </c>
      <c r="K11" s="30">
        <v>28</v>
      </c>
      <c r="L11" s="30">
        <v>28</v>
      </c>
      <c r="M11" s="30">
        <v>28</v>
      </c>
      <c r="N11" s="30">
        <v>28</v>
      </c>
      <c r="O11" s="30">
        <v>28</v>
      </c>
      <c r="P11" s="30">
        <v>28</v>
      </c>
      <c r="Q11" s="30">
        <v>28</v>
      </c>
      <c r="R11" s="30">
        <v>28</v>
      </c>
      <c r="S11" s="30">
        <v>28</v>
      </c>
      <c r="T11" s="30">
        <v>28</v>
      </c>
      <c r="U11" s="30">
        <v>7</v>
      </c>
      <c r="V11" s="30">
        <v>7</v>
      </c>
      <c r="W11" s="30">
        <v>7</v>
      </c>
      <c r="X11" s="30">
        <v>7</v>
      </c>
    </row>
    <row r="12" spans="1:24" ht="25.5">
      <c r="B12" s="30" t="s">
        <v>97</v>
      </c>
      <c r="C12" s="30" t="s">
        <v>98</v>
      </c>
      <c r="E12" s="30" t="s">
        <v>99</v>
      </c>
      <c r="G12" s="30" t="s">
        <v>100</v>
      </c>
      <c r="I12" s="30" t="s">
        <v>101</v>
      </c>
      <c r="K12" s="30" t="s">
        <v>102</v>
      </c>
      <c r="M12" s="30" t="s">
        <v>103</v>
      </c>
      <c r="S12" s="30" t="s">
        <v>104</v>
      </c>
      <c r="U12" s="30" t="s">
        <v>105</v>
      </c>
      <c r="W12" s="30" t="s">
        <v>106</v>
      </c>
    </row>
    <row r="15" spans="1:24" ht="25.5">
      <c r="C15" s="32" t="s">
        <v>24</v>
      </c>
      <c r="D15" s="32" t="s">
        <v>64</v>
      </c>
      <c r="E15" s="32" t="s">
        <v>63</v>
      </c>
      <c r="F15" s="32" t="s">
        <v>25</v>
      </c>
      <c r="G15" s="32" t="s">
        <v>110</v>
      </c>
      <c r="H15" s="32" t="s">
        <v>22</v>
      </c>
      <c r="I15" s="32" t="s">
        <v>22</v>
      </c>
      <c r="J15" s="32" t="s">
        <v>22</v>
      </c>
      <c r="K15" s="32" t="s">
        <v>22</v>
      </c>
      <c r="L15" s="32" t="s">
        <v>22</v>
      </c>
    </row>
    <row r="16" spans="1:24">
      <c r="B16" s="30" t="s">
        <v>77</v>
      </c>
      <c r="E16" s="30">
        <f>C5+E5+G5+I5+K5+M5+O5+Q5+S5+U5+W5</f>
        <v>19</v>
      </c>
      <c r="F16" s="30">
        <f>D5+F5+H5+J5+L5+N5+P5+R5+T5+V5+X5</f>
        <v>62</v>
      </c>
    </row>
    <row r="17" spans="2:7">
      <c r="B17" s="30" t="s">
        <v>78</v>
      </c>
      <c r="E17" s="30">
        <f>C6+E6+G6+I6+K6+M6+O6+Q6+S6+U6+W6</f>
        <v>83</v>
      </c>
      <c r="F17" s="30">
        <f>D6+F6+H6+J6+L6+N6+P6+R6+T6+V6+X6</f>
        <v>131</v>
      </c>
    </row>
    <row r="18" spans="2:7">
      <c r="B18" s="30" t="s">
        <v>79</v>
      </c>
      <c r="E18" s="30">
        <f t="shared" ref="E18:E22" si="0">C7+E7+G7+I7+K7+M7+O7+Q7+S7+U7+W7</f>
        <v>46</v>
      </c>
      <c r="F18" s="30">
        <f t="shared" ref="F18:F22" si="1">D7+F7+H7+J7+L7+N7+P7+R7+T7+V7+X7</f>
        <v>99</v>
      </c>
    </row>
    <row r="19" spans="2:7" ht="25.5">
      <c r="B19" s="30" t="s">
        <v>80</v>
      </c>
      <c r="E19" s="30">
        <f t="shared" si="0"/>
        <v>90</v>
      </c>
      <c r="F19" s="30">
        <f t="shared" si="1"/>
        <v>150</v>
      </c>
    </row>
    <row r="20" spans="2:7">
      <c r="B20" s="30" t="s">
        <v>112</v>
      </c>
      <c r="E20" s="30">
        <f t="shared" si="0"/>
        <v>91</v>
      </c>
      <c r="F20" s="30">
        <f t="shared" si="1"/>
        <v>146</v>
      </c>
    </row>
    <row r="21" spans="2:7">
      <c r="B21" s="30" t="s">
        <v>82</v>
      </c>
      <c r="E21" s="30">
        <f t="shared" si="0"/>
        <v>116</v>
      </c>
      <c r="F21" s="30">
        <f t="shared" si="1"/>
        <v>232</v>
      </c>
    </row>
    <row r="22" spans="2:7">
      <c r="B22" s="30" t="s">
        <v>83</v>
      </c>
      <c r="E22" s="30">
        <f t="shared" si="0"/>
        <v>266</v>
      </c>
      <c r="F22" s="30">
        <f t="shared" si="1"/>
        <v>266</v>
      </c>
    </row>
    <row r="23" spans="2:7">
      <c r="B23" s="30" t="s">
        <v>97</v>
      </c>
    </row>
    <row r="27" spans="2:7">
      <c r="B27" s="30" t="s">
        <v>84</v>
      </c>
      <c r="E27" s="30">
        <f>SUM(C5:C11)</f>
        <v>74</v>
      </c>
      <c r="F27" s="30">
        <f>SUM(D5:D11)</f>
        <v>149</v>
      </c>
      <c r="G27" s="30">
        <v>130000</v>
      </c>
    </row>
    <row r="28" spans="2:7">
      <c r="B28" s="30" t="s">
        <v>107</v>
      </c>
      <c r="E28" s="30">
        <f>SUM(E5:E11)</f>
        <v>55</v>
      </c>
      <c r="F28" s="30">
        <f>SUM(F5:F11)</f>
        <v>83</v>
      </c>
      <c r="G28" s="30">
        <v>100000</v>
      </c>
    </row>
    <row r="29" spans="2:7">
      <c r="B29" s="30" t="s">
        <v>108</v>
      </c>
      <c r="E29" s="30">
        <f>SUM(G5:G11)</f>
        <v>82</v>
      </c>
      <c r="F29" s="30">
        <f>SUM(G5:G11)</f>
        <v>82</v>
      </c>
      <c r="G29" s="30">
        <v>230000</v>
      </c>
    </row>
    <row r="30" spans="2:7">
      <c r="B30" s="30" t="s">
        <v>111</v>
      </c>
      <c r="E30" s="30">
        <f>SUM(I5:I11)</f>
        <v>35</v>
      </c>
      <c r="F30" s="30">
        <f>SUM(J5:J11)</f>
        <v>42</v>
      </c>
      <c r="G30" s="30">
        <v>20000</v>
      </c>
    </row>
    <row r="31" spans="2:7">
      <c r="B31" s="30" t="s">
        <v>87</v>
      </c>
      <c r="E31" s="30">
        <f>SUM(K5:K11)</f>
        <v>42</v>
      </c>
      <c r="F31" s="30">
        <f>SUM(L5:L11)</f>
        <v>50</v>
      </c>
      <c r="G31" s="30">
        <v>30000</v>
      </c>
    </row>
    <row r="32" spans="2:7" ht="38.25">
      <c r="B32" s="30" t="s">
        <v>109</v>
      </c>
      <c r="E32" s="30">
        <f>SUM(M5:M11)+SUM(O5:O11)+SUM(Q5:Q11)</f>
        <v>232</v>
      </c>
      <c r="F32" s="30">
        <f>SUM(N5:N11)+SUM(P5:P11)+SUM(R5:R11)</f>
        <v>339</v>
      </c>
      <c r="G32" s="30">
        <v>240000</v>
      </c>
    </row>
    <row r="33" spans="2:7">
      <c r="B33" s="153" t="s">
        <v>91</v>
      </c>
      <c r="C33" s="153"/>
      <c r="E33" s="30">
        <f>SUM(S5:S11)</f>
        <v>93</v>
      </c>
      <c r="F33" s="30">
        <f>SUM(S5:S11)</f>
        <v>93</v>
      </c>
      <c r="G33" s="30">
        <v>80000</v>
      </c>
    </row>
    <row r="34" spans="2:7">
      <c r="B34" s="153" t="s">
        <v>92</v>
      </c>
      <c r="C34" s="153"/>
      <c r="E34" s="30">
        <f>SUM(U5:U11)</f>
        <v>81</v>
      </c>
      <c r="F34" s="30">
        <f>SUM(V5:V11)</f>
        <v>123</v>
      </c>
      <c r="G34" s="30">
        <v>183000</v>
      </c>
    </row>
    <row r="35" spans="2:7" ht="25.5">
      <c r="B35" s="30" t="s">
        <v>93</v>
      </c>
      <c r="E35" s="30">
        <f>SUM(W5:W11)</f>
        <v>17</v>
      </c>
      <c r="F35" s="30">
        <f>SUM(X5:X11)</f>
        <v>30</v>
      </c>
      <c r="G35" s="30">
        <v>24000</v>
      </c>
    </row>
  </sheetData>
  <mergeCells count="12">
    <mergeCell ref="O3:P3"/>
    <mergeCell ref="Q3:R3"/>
    <mergeCell ref="S3:T3"/>
    <mergeCell ref="U3:V3"/>
    <mergeCell ref="B33:C33"/>
    <mergeCell ref="K3:L3"/>
    <mergeCell ref="M3:N3"/>
    <mergeCell ref="B34:C34"/>
    <mergeCell ref="C3:D3"/>
    <mergeCell ref="E3:F3"/>
    <mergeCell ref="G3:H3"/>
    <mergeCell ref="I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52"/>
  <sheetViews>
    <sheetView topLeftCell="A31" workbookViewId="0">
      <selection activeCell="D49" sqref="D49"/>
    </sheetView>
  </sheetViews>
  <sheetFormatPr defaultRowHeight="12.75"/>
  <cols>
    <col min="1" max="1" width="9.140625" style="2"/>
    <col min="2" max="2" width="15.28515625" style="2" customWidth="1"/>
    <col min="3" max="3" width="51.7109375" style="2" customWidth="1"/>
    <col min="4" max="5" width="9.140625" style="2"/>
    <col min="6" max="6" width="11.5703125" style="12" customWidth="1"/>
    <col min="7" max="7" width="12.85546875" style="12" customWidth="1"/>
    <col min="8" max="16384" width="9.140625" style="2"/>
  </cols>
  <sheetData>
    <row r="1" spans="1:18">
      <c r="A1" s="2" t="s">
        <v>2</v>
      </c>
      <c r="B1" s="3" t="s">
        <v>0</v>
      </c>
      <c r="C1" s="3" t="s">
        <v>12</v>
      </c>
      <c r="D1" s="3" t="s">
        <v>24</v>
      </c>
      <c r="E1" s="3" t="s">
        <v>64</v>
      </c>
      <c r="F1" s="11" t="s">
        <v>63</v>
      </c>
      <c r="G1" s="11" t="s">
        <v>25</v>
      </c>
      <c r="H1" s="3" t="s">
        <v>113</v>
      </c>
    </row>
    <row r="2" spans="1:18">
      <c r="A2" s="2">
        <v>1</v>
      </c>
      <c r="B2" s="2" t="s">
        <v>1</v>
      </c>
      <c r="C2" s="2" t="s">
        <v>20</v>
      </c>
      <c r="D2" s="7">
        <v>5</v>
      </c>
      <c r="E2" s="7">
        <f t="shared" ref="E2:E47" si="0">G2*DayMin</f>
        <v>6720</v>
      </c>
      <c r="F2" s="12">
        <f t="shared" ref="F2:F47" si="1">D2/DayMin</f>
        <v>1.0416666666666666E-2</v>
      </c>
      <c r="G2" s="12">
        <v>14</v>
      </c>
      <c r="H2" s="2" t="s">
        <v>22</v>
      </c>
      <c r="N2" s="3"/>
      <c r="O2" s="3"/>
      <c r="P2" s="4"/>
      <c r="Q2" s="3"/>
      <c r="R2" s="3"/>
    </row>
    <row r="3" spans="1:18">
      <c r="A3" s="2">
        <v>2</v>
      </c>
      <c r="B3" s="2" t="s">
        <v>3</v>
      </c>
      <c r="C3" s="2" t="s">
        <v>21</v>
      </c>
      <c r="D3" s="7">
        <v>5</v>
      </c>
      <c r="E3" s="7">
        <f t="shared" si="0"/>
        <v>10080</v>
      </c>
      <c r="F3" s="12">
        <f t="shared" si="1"/>
        <v>1.0416666666666666E-2</v>
      </c>
      <c r="G3" s="12">
        <v>21</v>
      </c>
      <c r="P3" s="5"/>
    </row>
    <row r="4" spans="1:18">
      <c r="A4" s="2">
        <v>3</v>
      </c>
      <c r="B4" s="2" t="s">
        <v>4</v>
      </c>
      <c r="C4" s="2" t="s">
        <v>23</v>
      </c>
      <c r="D4" s="7">
        <v>0</v>
      </c>
      <c r="E4" s="7">
        <v>0</v>
      </c>
      <c r="F4" s="12">
        <f t="shared" si="1"/>
        <v>0</v>
      </c>
      <c r="G4" s="12">
        <v>0</v>
      </c>
    </row>
    <row r="5" spans="1:18">
      <c r="A5" s="2">
        <v>4</v>
      </c>
      <c r="B5" s="2" t="s">
        <v>5</v>
      </c>
      <c r="C5" s="2" t="s">
        <v>38</v>
      </c>
      <c r="D5" s="7">
        <v>0</v>
      </c>
      <c r="E5" s="7">
        <v>0</v>
      </c>
      <c r="F5" s="12">
        <f t="shared" si="1"/>
        <v>0</v>
      </c>
      <c r="G5" s="12">
        <v>0</v>
      </c>
    </row>
    <row r="6" spans="1:18">
      <c r="A6" s="2">
        <v>5</v>
      </c>
      <c r="B6" s="2" t="s">
        <v>6</v>
      </c>
      <c r="C6" s="2" t="s">
        <v>39</v>
      </c>
      <c r="D6" s="7">
        <v>0</v>
      </c>
      <c r="E6" s="7">
        <v>0</v>
      </c>
      <c r="F6" s="12">
        <f t="shared" si="1"/>
        <v>0</v>
      </c>
      <c r="G6" s="12">
        <v>0</v>
      </c>
    </row>
    <row r="7" spans="1:18">
      <c r="A7" s="2">
        <v>6</v>
      </c>
      <c r="B7" s="2" t="s">
        <v>7</v>
      </c>
      <c r="C7" s="2" t="s">
        <v>40</v>
      </c>
      <c r="D7" s="7">
        <v>0</v>
      </c>
      <c r="E7" s="7">
        <v>0</v>
      </c>
      <c r="F7" s="12">
        <f t="shared" si="1"/>
        <v>0</v>
      </c>
      <c r="G7" s="12">
        <v>0</v>
      </c>
    </row>
    <row r="8" spans="1:18">
      <c r="A8" s="2">
        <v>7</v>
      </c>
      <c r="B8" s="2" t="s">
        <v>8</v>
      </c>
      <c r="C8" s="2" t="s">
        <v>41</v>
      </c>
      <c r="D8" s="7">
        <v>0</v>
      </c>
      <c r="E8" s="7">
        <v>0</v>
      </c>
      <c r="F8" s="12">
        <f t="shared" si="1"/>
        <v>0</v>
      </c>
      <c r="G8" s="12">
        <v>7</v>
      </c>
    </row>
    <row r="9" spans="1:18">
      <c r="A9" s="2">
        <v>8</v>
      </c>
      <c r="B9" s="2" t="s">
        <v>13</v>
      </c>
      <c r="C9" s="2" t="s">
        <v>43</v>
      </c>
      <c r="D9" s="7">
        <v>5</v>
      </c>
      <c r="E9" s="7">
        <f t="shared" si="0"/>
        <v>6720</v>
      </c>
      <c r="F9" s="12">
        <f t="shared" si="1"/>
        <v>1.0416666666666666E-2</v>
      </c>
      <c r="G9" s="12">
        <v>14</v>
      </c>
    </row>
    <row r="10" spans="1:18">
      <c r="A10" s="2">
        <v>9</v>
      </c>
      <c r="B10" s="2" t="s">
        <v>14</v>
      </c>
      <c r="C10" s="2" t="s">
        <v>44</v>
      </c>
      <c r="D10" s="7">
        <v>5</v>
      </c>
      <c r="E10" s="7">
        <f t="shared" si="0"/>
        <v>158.4</v>
      </c>
      <c r="F10" s="12">
        <f t="shared" si="1"/>
        <v>1.0416666666666666E-2</v>
      </c>
      <c r="G10" s="12">
        <v>0.33</v>
      </c>
    </row>
    <row r="11" spans="1:18">
      <c r="A11" s="2">
        <v>10</v>
      </c>
      <c r="B11" s="2" t="s">
        <v>15</v>
      </c>
      <c r="C11" s="2" t="s">
        <v>45</v>
      </c>
      <c r="D11" s="7">
        <v>960</v>
      </c>
      <c r="E11" s="7">
        <f t="shared" si="0"/>
        <v>13440</v>
      </c>
      <c r="F11" s="12">
        <f t="shared" si="1"/>
        <v>2</v>
      </c>
      <c r="G11" s="12">
        <v>28</v>
      </c>
    </row>
    <row r="12" spans="1:18">
      <c r="A12" s="2">
        <v>11</v>
      </c>
      <c r="B12" s="2" t="s">
        <v>16</v>
      </c>
      <c r="C12" s="2" t="s">
        <v>46</v>
      </c>
      <c r="D12" s="7">
        <v>0</v>
      </c>
      <c r="E12" s="7">
        <v>0</v>
      </c>
      <c r="F12" s="12">
        <f t="shared" si="1"/>
        <v>0</v>
      </c>
      <c r="G12" s="12">
        <v>0</v>
      </c>
    </row>
    <row r="13" spans="1:18">
      <c r="A13" s="2">
        <v>12</v>
      </c>
      <c r="B13" s="2" t="s">
        <v>17</v>
      </c>
      <c r="C13" s="2" t="s">
        <v>47</v>
      </c>
      <c r="D13" s="7">
        <v>0</v>
      </c>
      <c r="E13" s="7">
        <v>0</v>
      </c>
      <c r="F13" s="12">
        <f t="shared" si="1"/>
        <v>0</v>
      </c>
      <c r="G13" s="12">
        <v>0</v>
      </c>
    </row>
    <row r="14" spans="1:18">
      <c r="A14" s="2">
        <v>13</v>
      </c>
      <c r="B14" s="2" t="s">
        <v>18</v>
      </c>
      <c r="C14" s="2" t="s">
        <v>48</v>
      </c>
      <c r="D14" s="7">
        <v>0</v>
      </c>
      <c r="E14" s="7">
        <v>0</v>
      </c>
      <c r="F14" s="12">
        <f t="shared" si="1"/>
        <v>0</v>
      </c>
      <c r="G14" s="12">
        <v>0</v>
      </c>
    </row>
    <row r="15" spans="1:18">
      <c r="A15" s="2">
        <v>14</v>
      </c>
      <c r="B15" s="2" t="s">
        <v>19</v>
      </c>
      <c r="C15" s="2" t="s">
        <v>49</v>
      </c>
      <c r="D15" s="7">
        <v>0</v>
      </c>
      <c r="E15" s="7">
        <v>0</v>
      </c>
      <c r="F15" s="12">
        <f t="shared" si="1"/>
        <v>0</v>
      </c>
      <c r="G15" s="12">
        <v>0</v>
      </c>
    </row>
    <row r="16" spans="1:18">
      <c r="A16" s="2">
        <v>15</v>
      </c>
      <c r="B16" s="2" t="s">
        <v>9</v>
      </c>
      <c r="C16" s="2" t="s">
        <v>42</v>
      </c>
      <c r="D16" s="7">
        <v>5</v>
      </c>
      <c r="E16" s="7">
        <f t="shared" si="0"/>
        <v>16800</v>
      </c>
      <c r="F16" s="12">
        <f t="shared" si="1"/>
        <v>1.0416666666666666E-2</v>
      </c>
      <c r="G16" s="12">
        <v>35</v>
      </c>
    </row>
    <row r="17" spans="1:11">
      <c r="A17" s="2">
        <v>16</v>
      </c>
      <c r="B17" s="2" t="s">
        <v>10</v>
      </c>
      <c r="C17" s="2" t="s">
        <v>50</v>
      </c>
      <c r="D17" s="7">
        <v>1440</v>
      </c>
      <c r="E17" s="7">
        <f t="shared" si="0"/>
        <v>6720</v>
      </c>
      <c r="F17" s="12">
        <f t="shared" si="1"/>
        <v>3</v>
      </c>
      <c r="G17" s="12">
        <v>14</v>
      </c>
      <c r="H17" s="2">
        <v>300000</v>
      </c>
    </row>
    <row r="18" spans="1:11">
      <c r="A18" s="2">
        <v>17</v>
      </c>
      <c r="B18" s="2" t="s">
        <v>11</v>
      </c>
      <c r="C18" s="2" t="s">
        <v>51</v>
      </c>
      <c r="D18" s="7">
        <v>480</v>
      </c>
      <c r="E18" s="7">
        <f t="shared" si="0"/>
        <v>3360</v>
      </c>
      <c r="F18" s="12">
        <f t="shared" si="1"/>
        <v>1</v>
      </c>
      <c r="G18" s="12">
        <v>7</v>
      </c>
    </row>
    <row r="19" spans="1:11">
      <c r="A19" s="2">
        <v>18</v>
      </c>
      <c r="B19" s="2" t="s">
        <v>26</v>
      </c>
      <c r="C19" s="2" t="s">
        <v>52</v>
      </c>
      <c r="D19" s="7">
        <v>0</v>
      </c>
      <c r="E19" s="7">
        <v>0</v>
      </c>
      <c r="F19" s="12">
        <f t="shared" si="1"/>
        <v>0</v>
      </c>
      <c r="G19" s="12">
        <v>0</v>
      </c>
    </row>
    <row r="20" spans="1:11">
      <c r="A20" s="2">
        <v>19</v>
      </c>
      <c r="B20" s="2" t="s">
        <v>27</v>
      </c>
      <c r="C20" s="2" t="s">
        <v>53</v>
      </c>
      <c r="D20" s="7">
        <v>480</v>
      </c>
      <c r="E20" s="7">
        <f t="shared" si="0"/>
        <v>4800</v>
      </c>
      <c r="F20" s="12">
        <f t="shared" si="1"/>
        <v>1</v>
      </c>
      <c r="G20" s="12">
        <v>10</v>
      </c>
    </row>
    <row r="21" spans="1:11">
      <c r="A21" s="2">
        <v>20</v>
      </c>
      <c r="B21" s="2" t="s">
        <v>28</v>
      </c>
      <c r="C21" s="2" t="s">
        <v>28</v>
      </c>
      <c r="D21" s="7">
        <v>3360</v>
      </c>
      <c r="E21" s="7">
        <f t="shared" si="0"/>
        <v>4800</v>
      </c>
      <c r="F21" s="12">
        <f t="shared" si="1"/>
        <v>7</v>
      </c>
      <c r="G21" s="12">
        <v>10</v>
      </c>
      <c r="H21" s="2">
        <v>20000</v>
      </c>
    </row>
    <row r="22" spans="1:11">
      <c r="A22" s="2">
        <v>21</v>
      </c>
      <c r="B22" s="2" t="s">
        <v>29</v>
      </c>
      <c r="C22" s="2" t="s">
        <v>29</v>
      </c>
      <c r="D22" s="7">
        <v>2400</v>
      </c>
      <c r="E22" s="7">
        <f t="shared" si="0"/>
        <v>3360</v>
      </c>
      <c r="F22" s="12">
        <f t="shared" si="1"/>
        <v>5</v>
      </c>
      <c r="G22" s="12">
        <v>7</v>
      </c>
      <c r="H22" s="2">
        <v>95000</v>
      </c>
    </row>
    <row r="23" spans="1:11">
      <c r="A23" s="2">
        <v>22</v>
      </c>
      <c r="B23" s="2" t="s">
        <v>30</v>
      </c>
      <c r="C23" s="8" t="s">
        <v>30</v>
      </c>
      <c r="D23" s="7">
        <v>13440</v>
      </c>
      <c r="E23" s="7">
        <f t="shared" si="0"/>
        <v>26880</v>
      </c>
      <c r="F23" s="12">
        <f t="shared" si="1"/>
        <v>28</v>
      </c>
      <c r="G23" s="12">
        <v>56</v>
      </c>
      <c r="H23" s="2">
        <v>700000</v>
      </c>
    </row>
    <row r="24" spans="1:11">
      <c r="A24" s="2">
        <v>23</v>
      </c>
      <c r="B24" s="2" t="s">
        <v>70</v>
      </c>
      <c r="C24" s="8" t="s">
        <v>77</v>
      </c>
      <c r="D24" s="7">
        <v>0</v>
      </c>
      <c r="E24" s="7">
        <v>0</v>
      </c>
      <c r="F24" s="13">
        <v>0</v>
      </c>
      <c r="G24" s="13">
        <v>0</v>
      </c>
    </row>
    <row r="25" spans="1:11">
      <c r="A25" s="2">
        <v>24</v>
      </c>
      <c r="B25" s="2" t="s">
        <v>71</v>
      </c>
      <c r="C25" s="8" t="s">
        <v>78</v>
      </c>
      <c r="D25" s="7">
        <v>0</v>
      </c>
      <c r="E25" s="7">
        <v>0</v>
      </c>
      <c r="F25" s="13">
        <v>0</v>
      </c>
      <c r="G25" s="13">
        <v>0</v>
      </c>
    </row>
    <row r="26" spans="1:11">
      <c r="A26" s="2">
        <v>25</v>
      </c>
      <c r="B26" s="2" t="s">
        <v>72</v>
      </c>
      <c r="C26" s="8" t="s">
        <v>79</v>
      </c>
      <c r="D26" s="7">
        <v>0</v>
      </c>
      <c r="E26" s="7">
        <v>0</v>
      </c>
      <c r="F26" s="13">
        <v>0</v>
      </c>
      <c r="G26" s="13">
        <v>0</v>
      </c>
    </row>
    <row r="27" spans="1:11">
      <c r="A27" s="2">
        <v>26</v>
      </c>
      <c r="B27" s="2" t="s">
        <v>73</v>
      </c>
      <c r="C27" s="8" t="s">
        <v>80</v>
      </c>
      <c r="D27" s="7">
        <v>0</v>
      </c>
      <c r="E27" s="7">
        <v>0</v>
      </c>
      <c r="F27" s="13">
        <v>0</v>
      </c>
      <c r="G27" s="13">
        <v>0</v>
      </c>
    </row>
    <row r="28" spans="1:11">
      <c r="A28" s="2">
        <v>27</v>
      </c>
      <c r="B28" s="2" t="s">
        <v>74</v>
      </c>
      <c r="C28" s="8" t="s">
        <v>81</v>
      </c>
      <c r="D28" s="7">
        <v>0</v>
      </c>
      <c r="E28" s="7">
        <v>0</v>
      </c>
      <c r="F28" s="13">
        <v>0</v>
      </c>
      <c r="G28" s="13">
        <v>0</v>
      </c>
    </row>
    <row r="29" spans="1:11">
      <c r="A29" s="2">
        <v>28</v>
      </c>
      <c r="B29" s="2" t="s">
        <v>75</v>
      </c>
      <c r="C29" s="8" t="s">
        <v>82</v>
      </c>
      <c r="D29" s="7">
        <v>0</v>
      </c>
      <c r="E29" s="7">
        <v>0</v>
      </c>
      <c r="F29" s="13">
        <v>0</v>
      </c>
      <c r="G29" s="13">
        <v>0</v>
      </c>
    </row>
    <row r="30" spans="1:11">
      <c r="A30" s="2">
        <v>29</v>
      </c>
      <c r="B30" s="2" t="s">
        <v>76</v>
      </c>
      <c r="C30" s="8" t="s">
        <v>83</v>
      </c>
      <c r="D30" s="7">
        <v>0</v>
      </c>
      <c r="E30" s="7">
        <v>0</v>
      </c>
      <c r="F30" s="13">
        <v>0</v>
      </c>
      <c r="G30" s="13">
        <v>0</v>
      </c>
      <c r="J30" s="7"/>
      <c r="K30" s="7"/>
    </row>
    <row r="31" spans="1:11">
      <c r="A31" s="2">
        <v>30</v>
      </c>
      <c r="B31" s="2" t="s">
        <v>114</v>
      </c>
      <c r="C31" s="8" t="s">
        <v>84</v>
      </c>
      <c r="D31" s="7">
        <f t="shared" ref="D31:D39" si="2">F31*DayMin</f>
        <v>35520</v>
      </c>
      <c r="E31" s="7">
        <f t="shared" si="0"/>
        <v>71520</v>
      </c>
      <c r="F31" s="13">
        <v>74</v>
      </c>
      <c r="G31" s="13">
        <v>149</v>
      </c>
      <c r="H31" s="2">
        <v>130000</v>
      </c>
    </row>
    <row r="32" spans="1:11">
      <c r="A32" s="2">
        <v>31</v>
      </c>
      <c r="B32" s="2" t="s">
        <v>115</v>
      </c>
      <c r="C32" s="8" t="s">
        <v>107</v>
      </c>
      <c r="D32" s="7">
        <f t="shared" si="2"/>
        <v>26400</v>
      </c>
      <c r="E32" s="7">
        <f t="shared" si="0"/>
        <v>39840</v>
      </c>
      <c r="F32" s="13">
        <v>55</v>
      </c>
      <c r="G32" s="13">
        <v>83</v>
      </c>
      <c r="H32" s="2">
        <v>100000</v>
      </c>
    </row>
    <row r="33" spans="1:17">
      <c r="A33" s="2">
        <v>32</v>
      </c>
      <c r="B33" s="2" t="s">
        <v>116</v>
      </c>
      <c r="C33" s="8" t="s">
        <v>108</v>
      </c>
      <c r="D33" s="7">
        <f t="shared" si="2"/>
        <v>39360</v>
      </c>
      <c r="E33" s="7">
        <f t="shared" si="0"/>
        <v>39360</v>
      </c>
      <c r="F33" s="13">
        <v>82</v>
      </c>
      <c r="G33" s="13">
        <v>82</v>
      </c>
      <c r="H33" s="2">
        <v>230000</v>
      </c>
    </row>
    <row r="34" spans="1:17">
      <c r="A34" s="2">
        <v>33</v>
      </c>
      <c r="B34" s="2" t="s">
        <v>117</v>
      </c>
      <c r="C34" s="8" t="s">
        <v>111</v>
      </c>
      <c r="D34" s="7">
        <f t="shared" si="2"/>
        <v>16800</v>
      </c>
      <c r="E34" s="7">
        <f t="shared" si="0"/>
        <v>20160</v>
      </c>
      <c r="F34" s="13">
        <v>35</v>
      </c>
      <c r="G34" s="13">
        <v>42</v>
      </c>
      <c r="H34" s="2">
        <v>20000</v>
      </c>
    </row>
    <row r="35" spans="1:17">
      <c r="A35" s="2">
        <v>34</v>
      </c>
      <c r="B35" s="2" t="s">
        <v>118</v>
      </c>
      <c r="C35" s="8" t="s">
        <v>87</v>
      </c>
      <c r="D35" s="7">
        <f t="shared" si="2"/>
        <v>20160</v>
      </c>
      <c r="E35" s="7">
        <f t="shared" si="0"/>
        <v>24000</v>
      </c>
      <c r="F35" s="13">
        <v>42</v>
      </c>
      <c r="G35" s="13">
        <v>50</v>
      </c>
      <c r="H35" s="2">
        <v>30000</v>
      </c>
    </row>
    <row r="36" spans="1:17">
      <c r="A36" s="2">
        <v>35</v>
      </c>
      <c r="B36" s="2" t="s">
        <v>119</v>
      </c>
      <c r="C36" s="8" t="s">
        <v>109</v>
      </c>
      <c r="D36" s="7">
        <f t="shared" si="2"/>
        <v>111360</v>
      </c>
      <c r="E36" s="7">
        <f t="shared" si="0"/>
        <v>162720</v>
      </c>
      <c r="F36" s="13">
        <v>232</v>
      </c>
      <c r="G36" s="13">
        <v>339</v>
      </c>
      <c r="H36" s="2">
        <v>240000</v>
      </c>
    </row>
    <row r="37" spans="1:17">
      <c r="A37" s="2">
        <v>36</v>
      </c>
      <c r="B37" s="2" t="s">
        <v>120</v>
      </c>
      <c r="C37" s="10" t="s">
        <v>91</v>
      </c>
      <c r="D37" s="7">
        <f t="shared" si="2"/>
        <v>44640</v>
      </c>
      <c r="E37" s="7">
        <f t="shared" si="0"/>
        <v>44640</v>
      </c>
      <c r="F37" s="13">
        <v>93</v>
      </c>
      <c r="G37" s="13">
        <v>93</v>
      </c>
      <c r="H37" s="2">
        <v>80000</v>
      </c>
    </row>
    <row r="38" spans="1:17">
      <c r="A38" s="2">
        <v>37</v>
      </c>
      <c r="B38" s="2" t="s">
        <v>121</v>
      </c>
      <c r="C38" s="10" t="s">
        <v>92</v>
      </c>
      <c r="D38" s="7">
        <f t="shared" si="2"/>
        <v>38880</v>
      </c>
      <c r="E38" s="7">
        <f t="shared" si="0"/>
        <v>59040</v>
      </c>
      <c r="F38" s="13">
        <v>81</v>
      </c>
      <c r="G38" s="13">
        <v>123</v>
      </c>
      <c r="H38" s="2">
        <v>183000</v>
      </c>
    </row>
    <row r="39" spans="1:17">
      <c r="A39" s="2">
        <v>38</v>
      </c>
      <c r="B39" s="2" t="s">
        <v>122</v>
      </c>
      <c r="C39" s="8" t="s">
        <v>93</v>
      </c>
      <c r="D39" s="7">
        <f t="shared" si="2"/>
        <v>8160</v>
      </c>
      <c r="E39" s="7">
        <f t="shared" si="0"/>
        <v>14400</v>
      </c>
      <c r="F39" s="13">
        <v>17</v>
      </c>
      <c r="G39" s="13">
        <v>30</v>
      </c>
      <c r="H39" s="2">
        <v>24000</v>
      </c>
      <c r="J39" s="7"/>
      <c r="K39" s="7"/>
    </row>
    <row r="40" spans="1:17">
      <c r="A40" s="2">
        <v>39</v>
      </c>
      <c r="B40" s="2" t="s">
        <v>31</v>
      </c>
      <c r="C40" s="8" t="s">
        <v>54</v>
      </c>
      <c r="D40" s="7">
        <v>3360</v>
      </c>
      <c r="E40" s="7">
        <f t="shared" si="0"/>
        <v>6720</v>
      </c>
      <c r="F40" s="12">
        <f t="shared" si="1"/>
        <v>7</v>
      </c>
      <c r="G40" s="12">
        <v>14</v>
      </c>
      <c r="H40" s="2">
        <v>138000</v>
      </c>
    </row>
    <row r="41" spans="1:17">
      <c r="A41" s="2">
        <v>40</v>
      </c>
      <c r="B41" s="2" t="s">
        <v>32</v>
      </c>
      <c r="C41" s="8" t="s">
        <v>55</v>
      </c>
      <c r="D41" s="7">
        <v>2400</v>
      </c>
      <c r="E41" s="7">
        <f t="shared" si="0"/>
        <v>13440</v>
      </c>
      <c r="F41" s="12">
        <f t="shared" si="1"/>
        <v>5</v>
      </c>
      <c r="G41" s="12">
        <v>28</v>
      </c>
      <c r="H41" s="2">
        <v>300000</v>
      </c>
    </row>
    <row r="42" spans="1:17">
      <c r="A42" s="2">
        <v>41</v>
      </c>
      <c r="B42" s="2" t="s">
        <v>33</v>
      </c>
      <c r="C42" s="2" t="s">
        <v>56</v>
      </c>
      <c r="D42" s="7">
        <v>960</v>
      </c>
      <c r="E42" s="7">
        <f t="shared" si="0"/>
        <v>4800</v>
      </c>
      <c r="F42" s="12">
        <f t="shared" si="1"/>
        <v>2</v>
      </c>
      <c r="G42" s="12">
        <v>10</v>
      </c>
      <c r="H42" s="2">
        <v>20000</v>
      </c>
    </row>
    <row r="43" spans="1:17">
      <c r="A43" s="2">
        <v>42</v>
      </c>
      <c r="B43" s="2" t="s">
        <v>34</v>
      </c>
      <c r="C43" s="2" t="s">
        <v>57</v>
      </c>
      <c r="D43" s="7">
        <v>3360</v>
      </c>
      <c r="E43" s="7">
        <f t="shared" si="0"/>
        <v>1612800</v>
      </c>
      <c r="F43" s="12">
        <f t="shared" si="1"/>
        <v>7</v>
      </c>
      <c r="G43" s="12">
        <v>3360</v>
      </c>
      <c r="H43" s="2">
        <v>17000</v>
      </c>
    </row>
    <row r="44" spans="1:17">
      <c r="A44" s="2">
        <v>43</v>
      </c>
      <c r="B44" s="2" t="s">
        <v>35</v>
      </c>
      <c r="C44" s="2" t="s">
        <v>58</v>
      </c>
      <c r="D44" s="7">
        <v>3360</v>
      </c>
      <c r="E44" s="7">
        <f t="shared" si="0"/>
        <v>13440</v>
      </c>
      <c r="F44" s="12">
        <f t="shared" si="1"/>
        <v>7</v>
      </c>
      <c r="G44" s="12">
        <v>28</v>
      </c>
      <c r="H44" s="2">
        <v>197000</v>
      </c>
      <c r="O44" s="6"/>
      <c r="P44" s="6"/>
      <c r="Q44" s="6"/>
    </row>
    <row r="45" spans="1:17">
      <c r="A45" s="2">
        <v>44</v>
      </c>
      <c r="B45" s="2" t="s">
        <v>36</v>
      </c>
      <c r="C45" s="2" t="s">
        <v>59</v>
      </c>
      <c r="D45" s="7">
        <v>3360</v>
      </c>
      <c r="E45" s="7">
        <f t="shared" si="0"/>
        <v>6720</v>
      </c>
      <c r="F45" s="12">
        <f t="shared" si="1"/>
        <v>7</v>
      </c>
      <c r="G45" s="12">
        <v>14</v>
      </c>
    </row>
    <row r="46" spans="1:17">
      <c r="A46" s="2">
        <v>45</v>
      </c>
      <c r="B46" s="2" t="s">
        <v>37</v>
      </c>
      <c r="C46" s="2" t="s">
        <v>60</v>
      </c>
      <c r="D46" s="7">
        <v>3360</v>
      </c>
      <c r="E46" s="7">
        <f t="shared" si="0"/>
        <v>6720</v>
      </c>
      <c r="F46" s="12">
        <f t="shared" si="1"/>
        <v>7</v>
      </c>
      <c r="G46" s="12">
        <v>14</v>
      </c>
      <c r="H46" s="2">
        <v>293000</v>
      </c>
    </row>
    <row r="47" spans="1:17">
      <c r="A47" s="2">
        <v>46</v>
      </c>
      <c r="B47" s="2" t="s">
        <v>61</v>
      </c>
      <c r="C47" s="2" t="s">
        <v>62</v>
      </c>
      <c r="D47" s="2">
        <v>0</v>
      </c>
      <c r="E47" s="2">
        <f t="shared" si="0"/>
        <v>0</v>
      </c>
      <c r="F47" s="12">
        <f t="shared" si="1"/>
        <v>0</v>
      </c>
      <c r="G47" s="12">
        <v>0</v>
      </c>
      <c r="H47" s="2">
        <v>0</v>
      </c>
    </row>
    <row r="48" spans="1:17">
      <c r="O48" s="5"/>
    </row>
    <row r="52" spans="4:8">
      <c r="D52" s="7"/>
      <c r="E52" s="7"/>
      <c r="H5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2"/>
  <sheetViews>
    <sheetView workbookViewId="0">
      <selection activeCell="B24" sqref="B24:C30"/>
    </sheetView>
  </sheetViews>
  <sheetFormatPr defaultRowHeight="12.75"/>
  <cols>
    <col min="1" max="1" width="9.140625" style="2"/>
    <col min="2" max="2" width="15.28515625" style="2" customWidth="1"/>
    <col min="3" max="3" width="51.7109375" style="2" customWidth="1"/>
    <col min="4" max="5" width="9.140625" style="2"/>
    <col min="6" max="6" width="11.5703125" style="5" customWidth="1"/>
    <col min="7" max="7" width="10.140625" style="2" customWidth="1"/>
    <col min="8" max="16384" width="9.140625" style="2"/>
  </cols>
  <sheetData>
    <row r="1" spans="1:18">
      <c r="A1" s="2" t="s">
        <v>2</v>
      </c>
      <c r="B1" s="3" t="s">
        <v>0</v>
      </c>
      <c r="C1" s="3" t="s">
        <v>12</v>
      </c>
      <c r="D1" s="3" t="s">
        <v>24</v>
      </c>
      <c r="E1" s="3" t="s">
        <v>64</v>
      </c>
      <c r="F1" s="4" t="s">
        <v>63</v>
      </c>
      <c r="G1" s="3" t="s">
        <v>25</v>
      </c>
      <c r="H1" s="3" t="s">
        <v>113</v>
      </c>
    </row>
    <row r="2" spans="1:18">
      <c r="A2" s="2">
        <v>1</v>
      </c>
      <c r="B2" s="2" t="s">
        <v>1</v>
      </c>
      <c r="C2" s="2" t="s">
        <v>20</v>
      </c>
      <c r="D2" s="7">
        <v>5</v>
      </c>
      <c r="E2" s="7">
        <f t="shared" ref="E2:E47" si="0">G2*DayMin</f>
        <v>6720</v>
      </c>
      <c r="F2" s="7">
        <f t="shared" ref="F2:F47" si="1">D2/DayMin</f>
        <v>1.0416666666666666E-2</v>
      </c>
      <c r="G2" s="7">
        <v>14</v>
      </c>
      <c r="H2" s="2" t="s">
        <v>22</v>
      </c>
      <c r="N2" s="3"/>
      <c r="O2" s="3"/>
      <c r="P2" s="4"/>
      <c r="Q2" s="3"/>
      <c r="R2" s="3"/>
    </row>
    <row r="3" spans="1:18">
      <c r="A3" s="2">
        <v>2</v>
      </c>
      <c r="B3" s="2" t="s">
        <v>3</v>
      </c>
      <c r="C3" s="2" t="s">
        <v>21</v>
      </c>
      <c r="D3" s="7">
        <v>5</v>
      </c>
      <c r="E3" s="7">
        <f t="shared" si="0"/>
        <v>10080</v>
      </c>
      <c r="F3" s="7">
        <f t="shared" si="1"/>
        <v>1.0416666666666666E-2</v>
      </c>
      <c r="G3" s="7">
        <v>21</v>
      </c>
      <c r="P3" s="5"/>
    </row>
    <row r="4" spans="1:18">
      <c r="A4" s="2">
        <v>3</v>
      </c>
      <c r="B4" s="2" t="s">
        <v>4</v>
      </c>
      <c r="C4" s="2" t="s">
        <v>23</v>
      </c>
      <c r="D4" s="7">
        <v>480</v>
      </c>
      <c r="E4" s="7">
        <f t="shared" si="0"/>
        <v>1440</v>
      </c>
      <c r="F4" s="7">
        <f t="shared" si="1"/>
        <v>1</v>
      </c>
      <c r="G4" s="7">
        <v>3</v>
      </c>
    </row>
    <row r="5" spans="1:18">
      <c r="A5" s="2">
        <v>4</v>
      </c>
      <c r="B5" s="2" t="s">
        <v>5</v>
      </c>
      <c r="C5" s="2" t="s">
        <v>38</v>
      </c>
      <c r="D5" s="7">
        <v>480</v>
      </c>
      <c r="E5" s="7">
        <f t="shared" si="0"/>
        <v>1440</v>
      </c>
      <c r="F5" s="7">
        <f t="shared" si="1"/>
        <v>1</v>
      </c>
      <c r="G5" s="7">
        <v>3</v>
      </c>
    </row>
    <row r="6" spans="1:18">
      <c r="A6" s="2">
        <v>5</v>
      </c>
      <c r="B6" s="2" t="s">
        <v>6</v>
      </c>
      <c r="C6" s="2" t="s">
        <v>39</v>
      </c>
      <c r="D6" s="7">
        <v>480</v>
      </c>
      <c r="E6" s="7">
        <f t="shared" si="0"/>
        <v>1920</v>
      </c>
      <c r="F6" s="7">
        <f t="shared" si="1"/>
        <v>1</v>
      </c>
      <c r="G6" s="7">
        <v>4</v>
      </c>
    </row>
    <row r="7" spans="1:18">
      <c r="A7" s="2">
        <v>6</v>
      </c>
      <c r="B7" s="2" t="s">
        <v>7</v>
      </c>
      <c r="C7" s="2" t="s">
        <v>40</v>
      </c>
      <c r="D7" s="7">
        <v>480</v>
      </c>
      <c r="E7" s="7">
        <f t="shared" si="0"/>
        <v>3360</v>
      </c>
      <c r="F7" s="7">
        <f t="shared" si="1"/>
        <v>1</v>
      </c>
      <c r="G7" s="7">
        <v>7</v>
      </c>
    </row>
    <row r="8" spans="1:18">
      <c r="A8" s="2">
        <v>7</v>
      </c>
      <c r="B8" s="2" t="s">
        <v>8</v>
      </c>
      <c r="C8" s="2" t="s">
        <v>41</v>
      </c>
      <c r="D8" s="7">
        <v>480</v>
      </c>
      <c r="E8" s="7">
        <f t="shared" si="0"/>
        <v>3360</v>
      </c>
      <c r="F8" s="7">
        <f t="shared" si="1"/>
        <v>1</v>
      </c>
      <c r="G8" s="7">
        <v>7</v>
      </c>
    </row>
    <row r="9" spans="1:18">
      <c r="A9" s="2">
        <v>8</v>
      </c>
      <c r="B9" s="2" t="s">
        <v>13</v>
      </c>
      <c r="C9" s="2" t="s">
        <v>43</v>
      </c>
      <c r="D9" s="7">
        <v>0</v>
      </c>
      <c r="E9" s="7">
        <v>0</v>
      </c>
      <c r="F9" s="7">
        <f t="shared" si="1"/>
        <v>0</v>
      </c>
      <c r="G9" s="7">
        <v>0</v>
      </c>
    </row>
    <row r="10" spans="1:18">
      <c r="A10" s="2">
        <v>9</v>
      </c>
      <c r="B10" s="2" t="s">
        <v>14</v>
      </c>
      <c r="C10" s="2" t="s">
        <v>44</v>
      </c>
      <c r="D10" s="7">
        <v>0</v>
      </c>
      <c r="E10" s="7">
        <v>0</v>
      </c>
      <c r="F10" s="7">
        <f t="shared" si="1"/>
        <v>0</v>
      </c>
      <c r="G10" s="7">
        <v>0</v>
      </c>
    </row>
    <row r="11" spans="1:18">
      <c r="A11" s="2">
        <v>10</v>
      </c>
      <c r="B11" s="2" t="s">
        <v>15</v>
      </c>
      <c r="C11" s="2" t="s">
        <v>45</v>
      </c>
      <c r="D11" s="7">
        <v>0</v>
      </c>
      <c r="E11" s="7">
        <v>0</v>
      </c>
      <c r="F11" s="7">
        <f t="shared" si="1"/>
        <v>0</v>
      </c>
      <c r="G11" s="7">
        <v>0</v>
      </c>
    </row>
    <row r="12" spans="1:18">
      <c r="A12" s="2">
        <v>11</v>
      </c>
      <c r="B12" s="2" t="s">
        <v>16</v>
      </c>
      <c r="C12" s="2" t="s">
        <v>46</v>
      </c>
      <c r="D12" s="7">
        <v>0</v>
      </c>
      <c r="E12" s="7">
        <v>0</v>
      </c>
      <c r="F12" s="7">
        <f t="shared" si="1"/>
        <v>0</v>
      </c>
      <c r="G12" s="7">
        <v>0</v>
      </c>
    </row>
    <row r="13" spans="1:18">
      <c r="A13" s="2">
        <v>12</v>
      </c>
      <c r="B13" s="2" t="s">
        <v>17</v>
      </c>
      <c r="C13" s="2" t="s">
        <v>47</v>
      </c>
      <c r="D13" s="7">
        <v>0</v>
      </c>
      <c r="E13" s="7">
        <v>0</v>
      </c>
      <c r="F13" s="7">
        <f t="shared" si="1"/>
        <v>0</v>
      </c>
      <c r="G13" s="7">
        <v>0</v>
      </c>
    </row>
    <row r="14" spans="1:18">
      <c r="A14" s="2">
        <v>13</v>
      </c>
      <c r="B14" s="2" t="s">
        <v>18</v>
      </c>
      <c r="C14" s="2" t="s">
        <v>48</v>
      </c>
      <c r="D14" s="7">
        <v>0</v>
      </c>
      <c r="E14" s="7">
        <v>0</v>
      </c>
      <c r="F14" s="7">
        <f t="shared" si="1"/>
        <v>0</v>
      </c>
      <c r="G14" s="7">
        <v>0</v>
      </c>
    </row>
    <row r="15" spans="1:18">
      <c r="A15" s="2">
        <v>14</v>
      </c>
      <c r="B15" s="2" t="s">
        <v>19</v>
      </c>
      <c r="C15" s="2" t="s">
        <v>49</v>
      </c>
      <c r="D15" s="7">
        <v>0</v>
      </c>
      <c r="E15" s="7">
        <v>0</v>
      </c>
      <c r="F15" s="7">
        <f t="shared" si="1"/>
        <v>0</v>
      </c>
      <c r="G15" s="7">
        <v>0</v>
      </c>
    </row>
    <row r="16" spans="1:18">
      <c r="A16" s="2">
        <v>15</v>
      </c>
      <c r="B16" s="2" t="s">
        <v>9</v>
      </c>
      <c r="C16" s="2" t="s">
        <v>42</v>
      </c>
      <c r="D16" s="7">
        <v>5</v>
      </c>
      <c r="E16" s="7">
        <f t="shared" si="0"/>
        <v>16800</v>
      </c>
      <c r="F16" s="7">
        <f t="shared" si="1"/>
        <v>1.0416666666666666E-2</v>
      </c>
      <c r="G16" s="7">
        <v>35</v>
      </c>
    </row>
    <row r="17" spans="1:11">
      <c r="A17" s="2">
        <v>16</v>
      </c>
      <c r="B17" s="2" t="s">
        <v>10</v>
      </c>
      <c r="C17" s="2" t="s">
        <v>50</v>
      </c>
      <c r="D17" s="7">
        <v>1440</v>
      </c>
      <c r="E17" s="7">
        <f t="shared" si="0"/>
        <v>6720</v>
      </c>
      <c r="F17" s="7">
        <f t="shared" si="1"/>
        <v>3</v>
      </c>
      <c r="G17" s="7">
        <v>14</v>
      </c>
      <c r="H17" s="2">
        <v>300000</v>
      </c>
    </row>
    <row r="18" spans="1:11">
      <c r="A18" s="2">
        <v>17</v>
      </c>
      <c r="B18" s="2" t="s">
        <v>11</v>
      </c>
      <c r="C18" s="2" t="s">
        <v>51</v>
      </c>
      <c r="D18" s="7">
        <v>480</v>
      </c>
      <c r="E18" s="7">
        <f t="shared" si="0"/>
        <v>3360</v>
      </c>
      <c r="F18" s="7">
        <f t="shared" si="1"/>
        <v>1</v>
      </c>
      <c r="G18" s="7">
        <v>7</v>
      </c>
    </row>
    <row r="19" spans="1:11">
      <c r="A19" s="2">
        <v>18</v>
      </c>
      <c r="B19" s="2" t="s">
        <v>26</v>
      </c>
      <c r="C19" s="2" t="s">
        <v>52</v>
      </c>
      <c r="D19" s="7">
        <v>0</v>
      </c>
      <c r="E19" s="7">
        <v>0</v>
      </c>
      <c r="F19" s="7">
        <f t="shared" si="1"/>
        <v>0</v>
      </c>
      <c r="G19" s="7">
        <v>0</v>
      </c>
    </row>
    <row r="20" spans="1:11">
      <c r="A20" s="2">
        <v>19</v>
      </c>
      <c r="B20" s="2" t="s">
        <v>27</v>
      </c>
      <c r="C20" s="2" t="s">
        <v>53</v>
      </c>
      <c r="D20" s="7">
        <v>480</v>
      </c>
      <c r="E20" s="7">
        <f t="shared" si="0"/>
        <v>4800</v>
      </c>
      <c r="F20" s="7">
        <f t="shared" si="1"/>
        <v>1</v>
      </c>
      <c r="G20" s="7">
        <v>10</v>
      </c>
    </row>
    <row r="21" spans="1:11">
      <c r="A21" s="2">
        <v>20</v>
      </c>
      <c r="B21" s="2" t="s">
        <v>28</v>
      </c>
      <c r="C21" s="2" t="s">
        <v>28</v>
      </c>
      <c r="D21" s="7">
        <v>3360</v>
      </c>
      <c r="E21" s="7">
        <f t="shared" si="0"/>
        <v>4800</v>
      </c>
      <c r="F21" s="7">
        <f t="shared" si="1"/>
        <v>7</v>
      </c>
      <c r="G21" s="7">
        <v>10</v>
      </c>
      <c r="H21" s="2">
        <v>20000</v>
      </c>
    </row>
    <row r="22" spans="1:11">
      <c r="A22" s="2">
        <v>21</v>
      </c>
      <c r="B22" s="2" t="s">
        <v>29</v>
      </c>
      <c r="C22" s="2" t="s">
        <v>29</v>
      </c>
      <c r="D22" s="7">
        <v>2400</v>
      </c>
      <c r="E22" s="7">
        <f t="shared" si="0"/>
        <v>3360</v>
      </c>
      <c r="F22" s="7">
        <f t="shared" si="1"/>
        <v>5</v>
      </c>
      <c r="G22" s="7">
        <v>7</v>
      </c>
      <c r="H22" s="2">
        <v>95000</v>
      </c>
    </row>
    <row r="23" spans="1:11">
      <c r="A23" s="2">
        <v>22</v>
      </c>
      <c r="B23" s="2" t="s">
        <v>30</v>
      </c>
      <c r="C23" s="8" t="s">
        <v>30</v>
      </c>
      <c r="D23" s="7">
        <v>13440</v>
      </c>
      <c r="E23" s="7">
        <f t="shared" si="0"/>
        <v>26880</v>
      </c>
      <c r="F23" s="7">
        <f t="shared" si="1"/>
        <v>28</v>
      </c>
      <c r="G23" s="7">
        <v>56</v>
      </c>
      <c r="H23" s="2">
        <v>700000</v>
      </c>
    </row>
    <row r="24" spans="1:11">
      <c r="A24" s="2">
        <v>23</v>
      </c>
      <c r="B24" s="2" t="s">
        <v>70</v>
      </c>
      <c r="C24" s="8" t="s">
        <v>77</v>
      </c>
      <c r="D24" s="7">
        <v>0</v>
      </c>
      <c r="E24" s="7">
        <v>0</v>
      </c>
      <c r="F24" s="9">
        <v>0</v>
      </c>
      <c r="G24" s="9">
        <v>0</v>
      </c>
    </row>
    <row r="25" spans="1:11">
      <c r="A25" s="2">
        <v>24</v>
      </c>
      <c r="B25" s="2" t="s">
        <v>71</v>
      </c>
      <c r="C25" s="8" t="s">
        <v>78</v>
      </c>
      <c r="D25" s="7">
        <v>0</v>
      </c>
      <c r="E25" s="7">
        <v>0</v>
      </c>
      <c r="F25" s="9">
        <v>0</v>
      </c>
      <c r="G25" s="9">
        <v>0</v>
      </c>
    </row>
    <row r="26" spans="1:11">
      <c r="A26" s="2">
        <v>25</v>
      </c>
      <c r="B26" s="2" t="s">
        <v>72</v>
      </c>
      <c r="C26" s="8" t="s">
        <v>79</v>
      </c>
      <c r="D26" s="7">
        <v>0</v>
      </c>
      <c r="E26" s="7">
        <v>0</v>
      </c>
      <c r="F26" s="9">
        <v>0</v>
      </c>
      <c r="G26" s="9">
        <v>0</v>
      </c>
    </row>
    <row r="27" spans="1:11">
      <c r="A27" s="2">
        <v>26</v>
      </c>
      <c r="B27" s="2" t="s">
        <v>73</v>
      </c>
      <c r="C27" s="8" t="s">
        <v>80</v>
      </c>
      <c r="D27" s="7">
        <v>0</v>
      </c>
      <c r="E27" s="7">
        <v>0</v>
      </c>
      <c r="F27" s="9">
        <v>0</v>
      </c>
      <c r="G27" s="9">
        <v>0</v>
      </c>
    </row>
    <row r="28" spans="1:11">
      <c r="A28" s="2">
        <v>27</v>
      </c>
      <c r="B28" s="2" t="s">
        <v>74</v>
      </c>
      <c r="C28" s="8" t="s">
        <v>81</v>
      </c>
      <c r="D28" s="7">
        <v>0</v>
      </c>
      <c r="E28" s="7">
        <v>0</v>
      </c>
      <c r="F28" s="9">
        <v>0</v>
      </c>
      <c r="G28" s="9">
        <v>0</v>
      </c>
    </row>
    <row r="29" spans="1:11">
      <c r="A29" s="2">
        <v>28</v>
      </c>
      <c r="B29" s="2" t="s">
        <v>75</v>
      </c>
      <c r="C29" s="8" t="s">
        <v>82</v>
      </c>
      <c r="D29" s="7">
        <v>0</v>
      </c>
      <c r="E29" s="7">
        <v>0</v>
      </c>
      <c r="F29" s="9">
        <v>0</v>
      </c>
      <c r="G29" s="9">
        <v>0</v>
      </c>
    </row>
    <row r="30" spans="1:11">
      <c r="A30" s="2">
        <v>29</v>
      </c>
      <c r="B30" s="2" t="s">
        <v>76</v>
      </c>
      <c r="C30" s="8" t="s">
        <v>83</v>
      </c>
      <c r="D30" s="7">
        <v>0</v>
      </c>
      <c r="E30" s="7">
        <v>0</v>
      </c>
      <c r="F30" s="9">
        <v>0</v>
      </c>
      <c r="G30" s="9">
        <v>0</v>
      </c>
      <c r="J30" s="7"/>
      <c r="K30" s="7"/>
    </row>
    <row r="31" spans="1:11">
      <c r="A31" s="2">
        <v>30</v>
      </c>
      <c r="B31" s="2" t="s">
        <v>114</v>
      </c>
      <c r="C31" s="8" t="s">
        <v>84</v>
      </c>
      <c r="D31" s="7">
        <f t="shared" ref="D31:D39" si="2">F31*DayMin</f>
        <v>35520</v>
      </c>
      <c r="E31" s="7">
        <f t="shared" si="0"/>
        <v>71520</v>
      </c>
      <c r="F31" s="9">
        <v>74</v>
      </c>
      <c r="G31" s="9">
        <v>149</v>
      </c>
      <c r="H31" s="2">
        <v>130000</v>
      </c>
    </row>
    <row r="32" spans="1:11">
      <c r="A32" s="2">
        <v>31</v>
      </c>
      <c r="B32" s="2" t="s">
        <v>115</v>
      </c>
      <c r="C32" s="8" t="s">
        <v>107</v>
      </c>
      <c r="D32" s="7">
        <f t="shared" si="2"/>
        <v>26400</v>
      </c>
      <c r="E32" s="7">
        <f t="shared" si="0"/>
        <v>39840</v>
      </c>
      <c r="F32" s="9">
        <v>55</v>
      </c>
      <c r="G32" s="9">
        <v>83</v>
      </c>
      <c r="H32" s="2">
        <v>100000</v>
      </c>
    </row>
    <row r="33" spans="1:17">
      <c r="A33" s="2">
        <v>32</v>
      </c>
      <c r="B33" s="2" t="s">
        <v>116</v>
      </c>
      <c r="C33" s="8" t="s">
        <v>108</v>
      </c>
      <c r="D33" s="7">
        <f t="shared" si="2"/>
        <v>39360</v>
      </c>
      <c r="E33" s="7">
        <f t="shared" si="0"/>
        <v>39360</v>
      </c>
      <c r="F33" s="9">
        <v>82</v>
      </c>
      <c r="G33" s="9">
        <v>82</v>
      </c>
      <c r="H33" s="2">
        <v>230000</v>
      </c>
    </row>
    <row r="34" spans="1:17">
      <c r="A34" s="2">
        <v>33</v>
      </c>
      <c r="B34" s="2" t="s">
        <v>117</v>
      </c>
      <c r="C34" s="8" t="s">
        <v>111</v>
      </c>
      <c r="D34" s="7">
        <f t="shared" si="2"/>
        <v>16800</v>
      </c>
      <c r="E34" s="7">
        <f t="shared" si="0"/>
        <v>20160</v>
      </c>
      <c r="F34" s="9">
        <v>35</v>
      </c>
      <c r="G34" s="9">
        <v>42</v>
      </c>
      <c r="H34" s="2">
        <v>20000</v>
      </c>
    </row>
    <row r="35" spans="1:17">
      <c r="A35" s="2">
        <v>34</v>
      </c>
      <c r="B35" s="2" t="s">
        <v>118</v>
      </c>
      <c r="C35" s="8" t="s">
        <v>87</v>
      </c>
      <c r="D35" s="7">
        <f t="shared" si="2"/>
        <v>20160</v>
      </c>
      <c r="E35" s="7">
        <f t="shared" si="0"/>
        <v>24000</v>
      </c>
      <c r="F35" s="9">
        <v>42</v>
      </c>
      <c r="G35" s="9">
        <v>50</v>
      </c>
      <c r="H35" s="2">
        <v>30000</v>
      </c>
    </row>
    <row r="36" spans="1:17">
      <c r="A36" s="2">
        <v>35</v>
      </c>
      <c r="B36" s="2" t="s">
        <v>119</v>
      </c>
      <c r="C36" s="8" t="s">
        <v>109</v>
      </c>
      <c r="D36" s="7">
        <v>0</v>
      </c>
      <c r="E36" s="7">
        <v>0</v>
      </c>
      <c r="F36" s="9">
        <v>0</v>
      </c>
      <c r="G36" s="9">
        <v>0</v>
      </c>
      <c r="H36" s="2">
        <v>240000</v>
      </c>
    </row>
    <row r="37" spans="1:17">
      <c r="A37" s="2">
        <v>36</v>
      </c>
      <c r="B37" s="2" t="s">
        <v>120</v>
      </c>
      <c r="C37" s="10" t="s">
        <v>91</v>
      </c>
      <c r="D37" s="7">
        <f t="shared" si="2"/>
        <v>44640</v>
      </c>
      <c r="E37" s="7">
        <f t="shared" si="0"/>
        <v>44640</v>
      </c>
      <c r="F37" s="9">
        <v>93</v>
      </c>
      <c r="G37" s="9">
        <v>93</v>
      </c>
      <c r="H37" s="2">
        <v>80000</v>
      </c>
    </row>
    <row r="38" spans="1:17">
      <c r="A38" s="2">
        <v>37</v>
      </c>
      <c r="B38" s="2" t="s">
        <v>121</v>
      </c>
      <c r="C38" s="10" t="s">
        <v>92</v>
      </c>
      <c r="D38" s="7">
        <f t="shared" si="2"/>
        <v>38880</v>
      </c>
      <c r="E38" s="7">
        <f t="shared" si="0"/>
        <v>59040</v>
      </c>
      <c r="F38" s="9">
        <v>81</v>
      </c>
      <c r="G38" s="9">
        <v>123</v>
      </c>
      <c r="H38" s="2">
        <v>183000</v>
      </c>
    </row>
    <row r="39" spans="1:17">
      <c r="A39" s="2">
        <v>38</v>
      </c>
      <c r="B39" s="2" t="s">
        <v>122</v>
      </c>
      <c r="C39" s="8" t="s">
        <v>93</v>
      </c>
      <c r="D39" s="7">
        <f t="shared" si="2"/>
        <v>8160</v>
      </c>
      <c r="E39" s="7">
        <f t="shared" si="0"/>
        <v>14400</v>
      </c>
      <c r="F39" s="9">
        <v>17</v>
      </c>
      <c r="G39" s="9">
        <v>30</v>
      </c>
      <c r="H39" s="2">
        <v>24000</v>
      </c>
      <c r="J39" s="7"/>
      <c r="K39" s="7"/>
    </row>
    <row r="40" spans="1:17">
      <c r="A40" s="2">
        <v>39</v>
      </c>
      <c r="B40" s="2" t="s">
        <v>31</v>
      </c>
      <c r="C40" s="8" t="s">
        <v>54</v>
      </c>
      <c r="D40" s="7">
        <v>3360</v>
      </c>
      <c r="E40" s="7">
        <f t="shared" si="0"/>
        <v>6720</v>
      </c>
      <c r="F40" s="7">
        <f t="shared" si="1"/>
        <v>7</v>
      </c>
      <c r="G40" s="7">
        <v>14</v>
      </c>
      <c r="H40" s="2">
        <v>138000</v>
      </c>
    </row>
    <row r="41" spans="1:17">
      <c r="A41" s="2">
        <v>40</v>
      </c>
      <c r="B41" s="2" t="s">
        <v>32</v>
      </c>
      <c r="C41" s="8" t="s">
        <v>55</v>
      </c>
      <c r="D41" s="7">
        <v>2400</v>
      </c>
      <c r="E41" s="7">
        <f t="shared" si="0"/>
        <v>13440</v>
      </c>
      <c r="F41" s="7">
        <f t="shared" si="1"/>
        <v>5</v>
      </c>
      <c r="G41" s="7">
        <v>28</v>
      </c>
      <c r="H41" s="2">
        <v>300000</v>
      </c>
    </row>
    <row r="42" spans="1:17">
      <c r="A42" s="2">
        <v>41</v>
      </c>
      <c r="B42" s="2" t="s">
        <v>33</v>
      </c>
      <c r="C42" s="2" t="s">
        <v>56</v>
      </c>
      <c r="D42" s="7">
        <v>960</v>
      </c>
      <c r="E42" s="7">
        <f t="shared" si="0"/>
        <v>4800</v>
      </c>
      <c r="F42" s="7">
        <f t="shared" si="1"/>
        <v>2</v>
      </c>
      <c r="G42" s="7">
        <v>10</v>
      </c>
      <c r="H42" s="2">
        <v>20000</v>
      </c>
    </row>
    <row r="43" spans="1:17">
      <c r="A43" s="2">
        <v>42</v>
      </c>
      <c r="B43" s="2" t="s">
        <v>34</v>
      </c>
      <c r="C43" s="2" t="s">
        <v>57</v>
      </c>
      <c r="D43" s="7">
        <v>3360</v>
      </c>
      <c r="E43" s="7">
        <f t="shared" si="0"/>
        <v>1612800</v>
      </c>
      <c r="F43" s="7">
        <f t="shared" si="1"/>
        <v>7</v>
      </c>
      <c r="G43" s="7">
        <v>3360</v>
      </c>
      <c r="H43" s="2">
        <v>17000</v>
      </c>
    </row>
    <row r="44" spans="1:17">
      <c r="A44" s="2">
        <v>43</v>
      </c>
      <c r="B44" s="2" t="s">
        <v>35</v>
      </c>
      <c r="C44" s="2" t="s">
        <v>58</v>
      </c>
      <c r="D44" s="7">
        <v>3360</v>
      </c>
      <c r="E44" s="7">
        <f t="shared" si="0"/>
        <v>13440</v>
      </c>
      <c r="F44" s="7">
        <f t="shared" si="1"/>
        <v>7</v>
      </c>
      <c r="G44" s="7">
        <v>28</v>
      </c>
      <c r="H44" s="2">
        <v>197000</v>
      </c>
      <c r="O44" s="6"/>
      <c r="P44" s="6"/>
      <c r="Q44" s="6"/>
    </row>
    <row r="45" spans="1:17">
      <c r="A45" s="2">
        <v>44</v>
      </c>
      <c r="B45" s="2" t="s">
        <v>36</v>
      </c>
      <c r="C45" s="2" t="s">
        <v>59</v>
      </c>
      <c r="D45" s="7">
        <v>3360</v>
      </c>
      <c r="E45" s="7">
        <f t="shared" si="0"/>
        <v>6720</v>
      </c>
      <c r="F45" s="7">
        <f t="shared" si="1"/>
        <v>7</v>
      </c>
      <c r="G45" s="7">
        <v>14</v>
      </c>
    </row>
    <row r="46" spans="1:17">
      <c r="A46" s="2">
        <v>45</v>
      </c>
      <c r="B46" s="2" t="s">
        <v>37</v>
      </c>
      <c r="C46" s="2" t="s">
        <v>60</v>
      </c>
      <c r="D46" s="7">
        <v>3360</v>
      </c>
      <c r="E46" s="7">
        <f t="shared" si="0"/>
        <v>6720</v>
      </c>
      <c r="F46" s="7">
        <f t="shared" si="1"/>
        <v>7</v>
      </c>
      <c r="G46" s="7">
        <v>14</v>
      </c>
      <c r="H46" s="2">
        <v>293000</v>
      </c>
    </row>
    <row r="47" spans="1:17">
      <c r="A47" s="2">
        <v>46</v>
      </c>
      <c r="B47" s="2" t="s">
        <v>61</v>
      </c>
      <c r="C47" s="2" t="s">
        <v>62</v>
      </c>
      <c r="D47" s="2">
        <v>0</v>
      </c>
      <c r="E47" s="2">
        <f t="shared" si="0"/>
        <v>0</v>
      </c>
      <c r="F47" s="7">
        <f t="shared" si="1"/>
        <v>0</v>
      </c>
      <c r="G47" s="7">
        <v>0</v>
      </c>
      <c r="H47" s="2">
        <v>0</v>
      </c>
    </row>
    <row r="48" spans="1:17">
      <c r="O48" s="5"/>
    </row>
    <row r="49" spans="1:8">
      <c r="A49" s="2" t="s">
        <v>66</v>
      </c>
      <c r="D49" s="7">
        <f>SUM(D2:D47)</f>
        <v>274095</v>
      </c>
      <c r="E49" s="7">
        <f>SUM(E2:E47)</f>
        <v>2072640</v>
      </c>
      <c r="F49" s="7">
        <f>SUM(F2:F47)</f>
        <v>571.03125</v>
      </c>
      <c r="G49" s="7">
        <f>SUM(G2:G47)</f>
        <v>4318</v>
      </c>
    </row>
    <row r="50" spans="1:8">
      <c r="A50" s="2" t="s">
        <v>124</v>
      </c>
      <c r="D50" s="2">
        <f>D49/60</f>
        <v>4568.25</v>
      </c>
      <c r="E50" s="2">
        <f>E49/60</f>
        <v>34544</v>
      </c>
    </row>
    <row r="51" spans="1:8">
      <c r="A51" s="2" t="s">
        <v>123</v>
      </c>
      <c r="D51" s="2">
        <f>D50/8</f>
        <v>571.03125</v>
      </c>
      <c r="E51" s="2">
        <f>E50/8</f>
        <v>4318</v>
      </c>
    </row>
    <row r="52" spans="1:8">
      <c r="A52" s="2" t="s">
        <v>125</v>
      </c>
      <c r="D52" s="7">
        <f>D51/22</f>
        <v>25.95596590909091</v>
      </c>
      <c r="E52" s="7">
        <f>E51/22</f>
        <v>196.27272727272728</v>
      </c>
      <c r="F52" s="7"/>
      <c r="G52" s="7"/>
      <c r="H5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98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D35" sqref="D35:AK35"/>
    </sheetView>
  </sheetViews>
  <sheetFormatPr defaultRowHeight="15"/>
  <cols>
    <col min="2" max="2" width="36.5703125" customWidth="1"/>
    <col min="3" max="3" width="4.140625" customWidth="1"/>
    <col min="4" max="4" width="4.5703125" customWidth="1"/>
    <col min="5" max="5" width="4.7109375" customWidth="1"/>
    <col min="6" max="6" width="4" customWidth="1"/>
    <col min="7" max="7" width="3.7109375" customWidth="1"/>
    <col min="8" max="8" width="4" customWidth="1"/>
    <col min="9" max="9" width="4.42578125" customWidth="1"/>
    <col min="10" max="10" width="2.7109375" customWidth="1"/>
    <col min="11" max="11" width="3.85546875" customWidth="1"/>
    <col min="12" max="12" width="3.42578125" customWidth="1"/>
    <col min="13" max="13" width="4" customWidth="1"/>
    <col min="14" max="15" width="4.140625" customWidth="1"/>
    <col min="16" max="16" width="4.28515625" customWidth="1"/>
    <col min="17" max="17" width="4" customWidth="1"/>
    <col min="18" max="18" width="4.28515625" customWidth="1"/>
    <col min="19" max="19" width="3.140625" customWidth="1"/>
    <col min="20" max="21" width="3.7109375" customWidth="1"/>
    <col min="22" max="22" width="3.85546875" customWidth="1"/>
    <col min="23" max="23" width="4.42578125" customWidth="1"/>
    <col min="24" max="24" width="3.28515625" customWidth="1"/>
    <col min="25" max="25" width="3.42578125" customWidth="1"/>
    <col min="26" max="27" width="4.140625" customWidth="1"/>
    <col min="28" max="28" width="4.28515625" customWidth="1"/>
    <col min="29" max="29" width="4" customWidth="1"/>
    <col min="30" max="30" width="4.28515625" customWidth="1"/>
    <col min="31" max="32" width="3.85546875" customWidth="1"/>
    <col min="33" max="33" width="4.42578125" customWidth="1"/>
    <col min="34" max="34" width="4" customWidth="1"/>
    <col min="35" max="35" width="3.42578125" customWidth="1"/>
    <col min="36" max="36" width="4.140625" customWidth="1"/>
    <col min="37" max="37" width="4.28515625" customWidth="1"/>
    <col min="38" max="38" width="4.85546875" customWidth="1"/>
    <col min="39" max="39" width="4" customWidth="1"/>
    <col min="40" max="40" width="4.140625" customWidth="1"/>
    <col min="41" max="41" width="3.42578125" customWidth="1"/>
    <col min="42" max="42" width="3.7109375" customWidth="1"/>
    <col min="43" max="43" width="3.42578125" customWidth="1"/>
    <col min="44" max="44" width="3.5703125" customWidth="1"/>
    <col min="45" max="45" width="3.7109375" customWidth="1"/>
  </cols>
  <sheetData>
    <row r="1" spans="2:4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</row>
    <row r="3" spans="2:45" ht="15.75">
      <c r="B3" s="14" t="s">
        <v>20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45" ht="15.75">
      <c r="B4" s="1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2:45" ht="15.75">
      <c r="B5" s="14" t="s">
        <v>21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2:45" ht="15.75">
      <c r="B6" s="1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2:45" ht="15.75">
      <c r="B7" s="14" t="s">
        <v>23</v>
      </c>
      <c r="C7" s="25"/>
      <c r="D7" s="25"/>
      <c r="E7" s="25"/>
    </row>
    <row r="8" spans="2:45" ht="15.75">
      <c r="B8" s="14"/>
    </row>
    <row r="9" spans="2:45" ht="15.75">
      <c r="B9" s="14" t="s">
        <v>38</v>
      </c>
      <c r="C9" s="25"/>
      <c r="D9" s="25"/>
      <c r="E9" s="25"/>
    </row>
    <row r="10" spans="2:45" ht="15.75">
      <c r="B10" s="14"/>
    </row>
    <row r="11" spans="2:45" ht="15.75">
      <c r="B11" s="14" t="s">
        <v>39</v>
      </c>
      <c r="C11" s="25"/>
      <c r="D11" s="25"/>
      <c r="E11" s="25"/>
      <c r="F11" s="25"/>
      <c r="G11" s="25"/>
      <c r="H11" s="24"/>
      <c r="I11" s="24"/>
    </row>
    <row r="12" spans="2:45" ht="15.75">
      <c r="B12" s="14"/>
    </row>
    <row r="13" spans="2:45" ht="15.75">
      <c r="B13" s="14" t="s">
        <v>40</v>
      </c>
      <c r="C13" s="25"/>
      <c r="D13" s="25"/>
      <c r="E13" s="25"/>
      <c r="F13" s="25"/>
      <c r="G13" s="25"/>
      <c r="H13" s="25"/>
      <c r="I13" s="25"/>
      <c r="J13" s="25"/>
    </row>
    <row r="14" spans="2:45" ht="15.75">
      <c r="B14" s="14"/>
    </row>
    <row r="15" spans="2:45" ht="15.75">
      <c r="B15" s="14" t="s">
        <v>41</v>
      </c>
      <c r="C15" s="25"/>
      <c r="D15" s="25"/>
      <c r="E15" s="25"/>
      <c r="F15" s="25"/>
      <c r="G15" s="25"/>
      <c r="H15" s="25"/>
      <c r="I15" s="25"/>
      <c r="J15" s="25"/>
    </row>
    <row r="18" spans="2:45" ht="15.75">
      <c r="B18" s="14" t="s">
        <v>43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2:45" ht="15.75">
      <c r="B19" s="14"/>
    </row>
    <row r="20" spans="2:45" ht="15.75">
      <c r="B20" s="14" t="s">
        <v>44</v>
      </c>
      <c r="C20" s="27"/>
    </row>
    <row r="21" spans="2:45" ht="15.75">
      <c r="B21" s="14"/>
    </row>
    <row r="22" spans="2:45" ht="15.75">
      <c r="B22" s="14" t="s">
        <v>45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</row>
    <row r="23" spans="2:45" ht="15.75">
      <c r="B23" s="1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</row>
    <row r="24" spans="2:45" ht="15.75">
      <c r="B24" s="14"/>
    </row>
    <row r="25" spans="2:45" ht="15.75">
      <c r="B25" s="14" t="s">
        <v>46</v>
      </c>
      <c r="C25" s="28"/>
      <c r="D25" s="28"/>
      <c r="E25" s="28"/>
      <c r="F25" s="28"/>
      <c r="G25" s="28"/>
      <c r="H25" s="28"/>
      <c r="I25" s="28"/>
    </row>
    <row r="26" spans="2:45" ht="15.75">
      <c r="B26" s="14"/>
    </row>
    <row r="27" spans="2:45" ht="15.75">
      <c r="B27" s="14" t="s">
        <v>47</v>
      </c>
      <c r="C27" s="28"/>
    </row>
    <row r="28" spans="2:45" ht="15.75">
      <c r="B28" s="14"/>
    </row>
    <row r="29" spans="2:45" ht="15.75">
      <c r="B29" s="14" t="s">
        <v>48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2:45" ht="15.75">
      <c r="B30" s="1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2:45" ht="15.75">
      <c r="B31" s="14"/>
    </row>
    <row r="32" spans="2:45" ht="15.75">
      <c r="B32" s="14" t="s">
        <v>49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  <row r="33" spans="2:45" ht="15.75">
      <c r="B33" s="1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</row>
    <row r="34" spans="2:45" ht="15.75">
      <c r="B34" s="14"/>
    </row>
    <row r="35" spans="2:45" ht="15.75">
      <c r="B35" s="14" t="s">
        <v>42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</row>
    <row r="36" spans="2:45" ht="15.75">
      <c r="B36" s="14"/>
    </row>
    <row r="37" spans="2:45" ht="15.75">
      <c r="B37" s="14" t="s">
        <v>50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2:45" ht="15.75">
      <c r="B38" s="14"/>
    </row>
    <row r="39" spans="2:45" ht="15.75">
      <c r="B39" s="14" t="s">
        <v>51</v>
      </c>
      <c r="C39" s="25"/>
      <c r="D39" s="25"/>
      <c r="E39" s="25"/>
      <c r="F39" s="25"/>
      <c r="G39" s="25"/>
      <c r="H39" s="25"/>
      <c r="I39" s="25"/>
      <c r="J39" s="25"/>
    </row>
    <row r="40" spans="2:45" ht="15.75">
      <c r="B40" s="14"/>
    </row>
    <row r="41" spans="2:45" ht="15.75">
      <c r="B41" s="14" t="s">
        <v>52</v>
      </c>
      <c r="C41" s="25"/>
      <c r="D41" s="25"/>
      <c r="E41" s="25"/>
      <c r="F41" s="25"/>
      <c r="G41" s="25"/>
      <c r="H41" s="25"/>
      <c r="I41" s="25"/>
      <c r="J41" s="25"/>
    </row>
    <row r="42" spans="2:45" ht="15.75">
      <c r="B42" s="14"/>
    </row>
    <row r="43" spans="2:45" ht="15.75">
      <c r="B43" s="14" t="s">
        <v>53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80" spans="1:7" ht="15.75">
      <c r="A80" s="14" t="s">
        <v>1</v>
      </c>
      <c r="B80" s="14" t="s">
        <v>20</v>
      </c>
      <c r="C80" s="17">
        <v>5</v>
      </c>
      <c r="D80" s="17">
        <f t="shared" ref="D80:D98" si="0">F80*DayMin</f>
        <v>6720</v>
      </c>
      <c r="E80" s="17">
        <f t="shared" ref="E80:E98" si="1">C80/DayMin</f>
        <v>1.0416666666666666E-2</v>
      </c>
      <c r="F80" s="17">
        <v>14</v>
      </c>
      <c r="G80" s="26">
        <f>F80+E80</f>
        <v>14.010416666666666</v>
      </c>
    </row>
    <row r="81" spans="1:7" ht="15.75">
      <c r="A81" s="14" t="s">
        <v>3</v>
      </c>
      <c r="B81" s="14" t="s">
        <v>21</v>
      </c>
      <c r="C81" s="17">
        <v>5</v>
      </c>
      <c r="D81" s="17">
        <f t="shared" si="0"/>
        <v>10080</v>
      </c>
      <c r="E81" s="17">
        <f t="shared" si="1"/>
        <v>1.0416666666666666E-2</v>
      </c>
      <c r="F81" s="17">
        <v>21</v>
      </c>
      <c r="G81" s="26">
        <f t="shared" ref="G81:G98" si="2">F81+E81</f>
        <v>21.010416666666668</v>
      </c>
    </row>
    <row r="82" spans="1:7" ht="15.75">
      <c r="A82" s="14" t="s">
        <v>4</v>
      </c>
      <c r="B82" s="14" t="s">
        <v>23</v>
      </c>
      <c r="C82" s="17">
        <v>480</v>
      </c>
      <c r="D82" s="17">
        <f t="shared" si="0"/>
        <v>1440</v>
      </c>
      <c r="E82" s="17">
        <f t="shared" si="1"/>
        <v>1</v>
      </c>
      <c r="F82" s="17">
        <v>3</v>
      </c>
      <c r="G82" s="26">
        <f t="shared" si="2"/>
        <v>4</v>
      </c>
    </row>
    <row r="83" spans="1:7" ht="15.75">
      <c r="A83" s="14" t="s">
        <v>5</v>
      </c>
      <c r="B83" s="14" t="s">
        <v>38</v>
      </c>
      <c r="C83" s="17">
        <v>480</v>
      </c>
      <c r="D83" s="17">
        <f t="shared" si="0"/>
        <v>1440</v>
      </c>
      <c r="E83" s="17">
        <f t="shared" si="1"/>
        <v>1</v>
      </c>
      <c r="F83" s="17">
        <v>3</v>
      </c>
      <c r="G83" s="26">
        <f t="shared" si="2"/>
        <v>4</v>
      </c>
    </row>
    <row r="84" spans="1:7" ht="15.75">
      <c r="A84" s="14" t="s">
        <v>6</v>
      </c>
      <c r="B84" s="14" t="s">
        <v>39</v>
      </c>
      <c r="C84" s="17">
        <v>480</v>
      </c>
      <c r="D84" s="17">
        <f t="shared" si="0"/>
        <v>1920</v>
      </c>
      <c r="E84" s="17">
        <f t="shared" si="1"/>
        <v>1</v>
      </c>
      <c r="F84" s="17">
        <v>4</v>
      </c>
      <c r="G84" s="26">
        <f t="shared" si="2"/>
        <v>5</v>
      </c>
    </row>
    <row r="85" spans="1:7" ht="15.75">
      <c r="A85" s="14" t="s">
        <v>7</v>
      </c>
      <c r="B85" s="14" t="s">
        <v>40</v>
      </c>
      <c r="C85" s="17">
        <v>480</v>
      </c>
      <c r="D85" s="17">
        <f t="shared" si="0"/>
        <v>3360</v>
      </c>
      <c r="E85" s="17">
        <f t="shared" si="1"/>
        <v>1</v>
      </c>
      <c r="F85" s="17">
        <v>7</v>
      </c>
      <c r="G85" s="26">
        <f t="shared" si="2"/>
        <v>8</v>
      </c>
    </row>
    <row r="86" spans="1:7" ht="15.75">
      <c r="A86" s="14" t="s">
        <v>8</v>
      </c>
      <c r="B86" s="14" t="s">
        <v>41</v>
      </c>
      <c r="C86" s="17">
        <v>480</v>
      </c>
      <c r="D86" s="17">
        <f t="shared" si="0"/>
        <v>3360</v>
      </c>
      <c r="E86" s="17">
        <f t="shared" si="1"/>
        <v>1</v>
      </c>
      <c r="F86" s="17">
        <v>7</v>
      </c>
      <c r="G86" s="26">
        <f t="shared" si="2"/>
        <v>8</v>
      </c>
    </row>
    <row r="87" spans="1:7" ht="15.75">
      <c r="A87" s="14" t="s">
        <v>13</v>
      </c>
      <c r="B87" s="14" t="s">
        <v>43</v>
      </c>
      <c r="C87" s="17">
        <v>5</v>
      </c>
      <c r="D87" s="17">
        <f t="shared" si="0"/>
        <v>6720</v>
      </c>
      <c r="E87" s="17">
        <f t="shared" si="1"/>
        <v>1.0416666666666666E-2</v>
      </c>
      <c r="F87" s="17">
        <v>14</v>
      </c>
      <c r="G87" s="26">
        <f t="shared" si="2"/>
        <v>14.010416666666666</v>
      </c>
    </row>
    <row r="88" spans="1:7" ht="15.75">
      <c r="A88" s="14" t="s">
        <v>14</v>
      </c>
      <c r="B88" s="14" t="s">
        <v>44</v>
      </c>
      <c r="C88" s="17">
        <v>5</v>
      </c>
      <c r="D88" s="17">
        <f t="shared" si="0"/>
        <v>158.4</v>
      </c>
      <c r="E88" s="17">
        <f t="shared" si="1"/>
        <v>1.0416666666666666E-2</v>
      </c>
      <c r="F88" s="17">
        <v>0.33</v>
      </c>
      <c r="G88" s="26">
        <f t="shared" si="2"/>
        <v>0.3404166666666667</v>
      </c>
    </row>
    <row r="89" spans="1:7" ht="15.75">
      <c r="A89" s="14" t="s">
        <v>15</v>
      </c>
      <c r="B89" s="14" t="s">
        <v>45</v>
      </c>
      <c r="C89" s="17">
        <v>960</v>
      </c>
      <c r="D89" s="17">
        <f t="shared" si="0"/>
        <v>13440</v>
      </c>
      <c r="E89" s="17">
        <f t="shared" si="1"/>
        <v>2</v>
      </c>
      <c r="F89" s="17">
        <v>28</v>
      </c>
      <c r="G89" s="26">
        <f t="shared" si="2"/>
        <v>30</v>
      </c>
    </row>
    <row r="90" spans="1:7" ht="15.75">
      <c r="A90" s="14" t="s">
        <v>16</v>
      </c>
      <c r="B90" s="14" t="s">
        <v>46</v>
      </c>
      <c r="C90" s="17">
        <v>5</v>
      </c>
      <c r="D90" s="17">
        <f t="shared" si="0"/>
        <v>3360</v>
      </c>
      <c r="E90" s="17">
        <f t="shared" si="1"/>
        <v>1.0416666666666666E-2</v>
      </c>
      <c r="F90" s="17">
        <v>7</v>
      </c>
      <c r="G90" s="26">
        <f t="shared" si="2"/>
        <v>7.010416666666667</v>
      </c>
    </row>
    <row r="91" spans="1:7" ht="15.75">
      <c r="A91" s="14" t="s">
        <v>17</v>
      </c>
      <c r="B91" s="14" t="s">
        <v>47</v>
      </c>
      <c r="C91" s="17">
        <v>5</v>
      </c>
      <c r="D91" s="17">
        <f t="shared" si="0"/>
        <v>0</v>
      </c>
      <c r="E91" s="17">
        <f t="shared" si="1"/>
        <v>1.0416666666666666E-2</v>
      </c>
      <c r="F91" s="17"/>
      <c r="G91" s="26">
        <f t="shared" si="2"/>
        <v>1.0416666666666666E-2</v>
      </c>
    </row>
    <row r="92" spans="1:7" ht="15.75">
      <c r="A92" s="14" t="s">
        <v>18</v>
      </c>
      <c r="B92" s="14" t="s">
        <v>48</v>
      </c>
      <c r="C92" s="17">
        <v>2</v>
      </c>
      <c r="D92" s="17">
        <f t="shared" si="0"/>
        <v>10080</v>
      </c>
      <c r="E92" s="17">
        <f t="shared" si="1"/>
        <v>4.1666666666666666E-3</v>
      </c>
      <c r="F92" s="17">
        <v>21</v>
      </c>
      <c r="G92" s="26">
        <f t="shared" si="2"/>
        <v>21.004166666666666</v>
      </c>
    </row>
    <row r="93" spans="1:7" ht="15.75">
      <c r="A93" s="14" t="s">
        <v>19</v>
      </c>
      <c r="B93" s="14" t="s">
        <v>49</v>
      </c>
      <c r="C93" s="17">
        <v>480</v>
      </c>
      <c r="D93" s="17">
        <f t="shared" si="0"/>
        <v>20160</v>
      </c>
      <c r="E93" s="17">
        <f t="shared" si="1"/>
        <v>1</v>
      </c>
      <c r="F93" s="17">
        <v>42</v>
      </c>
      <c r="G93" s="26">
        <f t="shared" si="2"/>
        <v>43</v>
      </c>
    </row>
    <row r="94" spans="1:7" ht="15.75">
      <c r="A94" s="14" t="s">
        <v>9</v>
      </c>
      <c r="B94" s="14" t="s">
        <v>42</v>
      </c>
      <c r="C94" s="17">
        <v>5</v>
      </c>
      <c r="D94" s="17">
        <f t="shared" si="0"/>
        <v>16800</v>
      </c>
      <c r="E94" s="17">
        <f t="shared" si="1"/>
        <v>1.0416666666666666E-2</v>
      </c>
      <c r="F94" s="17">
        <v>35</v>
      </c>
      <c r="G94" s="26">
        <f t="shared" si="2"/>
        <v>35.010416666666664</v>
      </c>
    </row>
    <row r="95" spans="1:7" ht="15.75">
      <c r="A95" s="14" t="s">
        <v>10</v>
      </c>
      <c r="B95" s="14" t="s">
        <v>50</v>
      </c>
      <c r="C95" s="17">
        <v>1440</v>
      </c>
      <c r="D95" s="17">
        <f t="shared" si="0"/>
        <v>6720</v>
      </c>
      <c r="E95" s="17">
        <f t="shared" si="1"/>
        <v>3</v>
      </c>
      <c r="F95" s="17">
        <v>14</v>
      </c>
      <c r="G95" s="26">
        <f t="shared" si="2"/>
        <v>17</v>
      </c>
    </row>
    <row r="96" spans="1:7" ht="15.75">
      <c r="A96" s="14" t="s">
        <v>11</v>
      </c>
      <c r="B96" s="14" t="s">
        <v>51</v>
      </c>
      <c r="C96" s="17">
        <v>480</v>
      </c>
      <c r="D96" s="17">
        <f t="shared" si="0"/>
        <v>3360</v>
      </c>
      <c r="E96" s="17">
        <f t="shared" si="1"/>
        <v>1</v>
      </c>
      <c r="F96" s="17">
        <v>7</v>
      </c>
      <c r="G96" s="26">
        <f t="shared" si="2"/>
        <v>8</v>
      </c>
    </row>
    <row r="97" spans="1:7" ht="15.75">
      <c r="A97" s="14" t="s">
        <v>26</v>
      </c>
      <c r="B97" s="14" t="s">
        <v>52</v>
      </c>
      <c r="C97" s="17">
        <v>480</v>
      </c>
      <c r="D97" s="17">
        <f t="shared" si="0"/>
        <v>3360</v>
      </c>
      <c r="E97" s="17">
        <f t="shared" si="1"/>
        <v>1</v>
      </c>
      <c r="F97" s="17">
        <v>7</v>
      </c>
      <c r="G97" s="26">
        <f t="shared" si="2"/>
        <v>8</v>
      </c>
    </row>
    <row r="98" spans="1:7" ht="15.75">
      <c r="A98" s="14" t="s">
        <v>27</v>
      </c>
      <c r="B98" s="14" t="s">
        <v>53</v>
      </c>
      <c r="C98" s="17">
        <v>480</v>
      </c>
      <c r="D98" s="17">
        <f t="shared" si="0"/>
        <v>4800</v>
      </c>
      <c r="E98" s="17">
        <f t="shared" si="1"/>
        <v>1</v>
      </c>
      <c r="F98" s="17">
        <v>10</v>
      </c>
      <c r="G98" s="26">
        <f t="shared" si="2"/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59"/>
  <sheetViews>
    <sheetView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S41" sqref="S41:T41"/>
    </sheetView>
  </sheetViews>
  <sheetFormatPr defaultRowHeight="12.75"/>
  <cols>
    <col min="1" max="1" width="10" style="2" customWidth="1"/>
    <col min="2" max="2" width="24.7109375" style="2" customWidth="1"/>
    <col min="3" max="3" width="36.7109375" style="2" customWidth="1"/>
    <col min="4" max="4" width="10.85546875" style="2" customWidth="1"/>
    <col min="5" max="5" width="12" style="2" customWidth="1"/>
    <col min="6" max="6" width="8.7109375" style="5" customWidth="1"/>
    <col min="7" max="8" width="10.140625" style="2" customWidth="1"/>
    <col min="9" max="12" width="11.140625" style="2" customWidth="1"/>
    <col min="13" max="13" width="9.28515625" style="2" customWidth="1"/>
    <col min="14" max="16384" width="9.140625" style="2"/>
  </cols>
  <sheetData>
    <row r="1" spans="1:22" ht="15.75">
      <c r="A1" s="15" t="s">
        <v>2</v>
      </c>
      <c r="B1" s="15" t="s">
        <v>0</v>
      </c>
      <c r="C1" s="15" t="s">
        <v>12</v>
      </c>
      <c r="D1" s="15" t="s">
        <v>24</v>
      </c>
      <c r="E1" s="15" t="s">
        <v>64</v>
      </c>
      <c r="F1" s="16" t="s">
        <v>63</v>
      </c>
      <c r="G1" s="15" t="s">
        <v>25</v>
      </c>
      <c r="H1" s="15" t="s">
        <v>126</v>
      </c>
      <c r="I1" s="15" t="s">
        <v>113</v>
      </c>
      <c r="J1" s="36" t="s">
        <v>63</v>
      </c>
      <c r="K1" s="36" t="s">
        <v>25</v>
      </c>
      <c r="L1" s="36" t="s">
        <v>132</v>
      </c>
      <c r="M1" s="2" t="s">
        <v>131</v>
      </c>
      <c r="P1" s="2" t="s">
        <v>63</v>
      </c>
      <c r="Q1" s="2" t="s">
        <v>25</v>
      </c>
      <c r="R1" s="2" t="s">
        <v>132</v>
      </c>
    </row>
    <row r="2" spans="1:22" ht="15.75">
      <c r="A2" s="14">
        <v>1</v>
      </c>
      <c r="B2" s="14" t="s">
        <v>1</v>
      </c>
      <c r="C2" s="14" t="s">
        <v>20</v>
      </c>
      <c r="D2" s="17"/>
      <c r="E2" s="17"/>
      <c r="F2" s="33"/>
      <c r="G2" s="33"/>
      <c r="H2" s="17"/>
      <c r="I2" s="14" t="s">
        <v>22</v>
      </c>
      <c r="J2" s="37"/>
      <c r="K2" s="37"/>
      <c r="L2" s="37">
        <v>0</v>
      </c>
      <c r="M2" s="7">
        <f t="shared" ref="M2:M31" si="0">G2+F2</f>
        <v>0</v>
      </c>
      <c r="R2" s="3">
        <v>0</v>
      </c>
      <c r="S2" s="3"/>
      <c r="T2" s="4"/>
      <c r="U2" s="3"/>
      <c r="V2" s="3"/>
    </row>
    <row r="3" spans="1:22" ht="15.75">
      <c r="A3" s="14">
        <v>2</v>
      </c>
      <c r="B3" s="14" t="s">
        <v>3</v>
      </c>
      <c r="C3" s="14" t="s">
        <v>21</v>
      </c>
      <c r="D3" s="17"/>
      <c r="E3" s="17"/>
      <c r="F3" s="33"/>
      <c r="G3" s="33"/>
      <c r="H3" s="17"/>
      <c r="I3" s="14"/>
      <c r="J3" s="37"/>
      <c r="K3" s="37"/>
      <c r="L3" s="37">
        <v>0</v>
      </c>
      <c r="M3" s="7">
        <f t="shared" si="0"/>
        <v>0</v>
      </c>
      <c r="R3" s="2">
        <v>0</v>
      </c>
      <c r="T3" s="5"/>
    </row>
    <row r="4" spans="1:22" ht="15.75">
      <c r="A4" s="14">
        <v>3</v>
      </c>
      <c r="B4" s="14" t="s">
        <v>4</v>
      </c>
      <c r="C4" s="14" t="s">
        <v>23</v>
      </c>
      <c r="D4" s="17"/>
      <c r="E4" s="17"/>
      <c r="F4" s="33"/>
      <c r="G4" s="33"/>
      <c r="H4" s="17"/>
      <c r="I4" s="14"/>
      <c r="J4" s="37"/>
      <c r="K4" s="37"/>
      <c r="L4" s="37">
        <v>0</v>
      </c>
      <c r="M4" s="7">
        <f t="shared" si="0"/>
        <v>0</v>
      </c>
      <c r="R4" s="2">
        <v>0</v>
      </c>
    </row>
    <row r="5" spans="1:22" ht="15.75">
      <c r="A5" s="14">
        <v>4</v>
      </c>
      <c r="B5" s="14" t="s">
        <v>5</v>
      </c>
      <c r="C5" s="14" t="s">
        <v>38</v>
      </c>
      <c r="D5" s="17"/>
      <c r="E5" s="17"/>
      <c r="F5" s="33"/>
      <c r="G5" s="33"/>
      <c r="H5" s="17"/>
      <c r="I5" s="14"/>
      <c r="J5" s="37"/>
      <c r="K5" s="37"/>
      <c r="L5" s="37">
        <v>0</v>
      </c>
      <c r="M5" s="7">
        <f t="shared" si="0"/>
        <v>0</v>
      </c>
      <c r="R5" s="2">
        <v>0</v>
      </c>
    </row>
    <row r="6" spans="1:22" ht="15.75">
      <c r="A6" s="14">
        <v>5</v>
      </c>
      <c r="B6" s="14" t="s">
        <v>6</v>
      </c>
      <c r="C6" s="14" t="s">
        <v>39</v>
      </c>
      <c r="D6" s="17"/>
      <c r="E6" s="17"/>
      <c r="F6" s="33"/>
      <c r="G6" s="33"/>
      <c r="H6" s="17"/>
      <c r="I6" s="14"/>
      <c r="J6" s="37"/>
      <c r="K6" s="37"/>
      <c r="L6" s="37">
        <v>0</v>
      </c>
      <c r="M6" s="7">
        <f t="shared" si="0"/>
        <v>0</v>
      </c>
      <c r="R6" s="2">
        <v>0</v>
      </c>
    </row>
    <row r="7" spans="1:22" ht="15.75">
      <c r="A7" s="14">
        <v>6</v>
      </c>
      <c r="B7" s="14" t="s">
        <v>7</v>
      </c>
      <c r="C7" s="14" t="s">
        <v>40</v>
      </c>
      <c r="D7" s="17"/>
      <c r="E7" s="17"/>
      <c r="F7" s="33"/>
      <c r="G7" s="33"/>
      <c r="H7" s="17"/>
      <c r="I7" s="14"/>
      <c r="J7" s="37"/>
      <c r="K7" s="37"/>
      <c r="L7" s="37">
        <v>0</v>
      </c>
      <c r="M7" s="7">
        <f t="shared" si="0"/>
        <v>0</v>
      </c>
      <c r="R7" s="2">
        <v>0</v>
      </c>
    </row>
    <row r="8" spans="1:22" ht="15.75">
      <c r="A8" s="14">
        <v>7</v>
      </c>
      <c r="B8" s="14" t="s">
        <v>8</v>
      </c>
      <c r="C8" s="14" t="s">
        <v>41</v>
      </c>
      <c r="D8" s="17"/>
      <c r="E8" s="17"/>
      <c r="F8" s="34"/>
      <c r="G8" s="34"/>
      <c r="H8" s="17"/>
      <c r="I8" s="14"/>
      <c r="J8" s="37"/>
      <c r="K8" s="37"/>
      <c r="L8" s="37">
        <v>0</v>
      </c>
      <c r="M8" s="7">
        <f t="shared" si="0"/>
        <v>0</v>
      </c>
      <c r="R8" s="2">
        <v>0</v>
      </c>
    </row>
    <row r="9" spans="1:22" ht="15.75">
      <c r="A9" s="14">
        <v>8</v>
      </c>
      <c r="B9" s="14" t="s">
        <v>13</v>
      </c>
      <c r="C9" s="14" t="s">
        <v>43</v>
      </c>
      <c r="D9" s="17"/>
      <c r="E9" s="17"/>
      <c r="F9" s="34"/>
      <c r="G9" s="34"/>
      <c r="H9" s="17"/>
      <c r="I9" s="14"/>
      <c r="J9" s="37"/>
      <c r="K9" s="37"/>
      <c r="L9" s="37">
        <v>0</v>
      </c>
      <c r="M9" s="7">
        <f t="shared" si="0"/>
        <v>0</v>
      </c>
      <c r="R9" s="2">
        <v>0</v>
      </c>
    </row>
    <row r="10" spans="1:22" ht="15.75">
      <c r="A10" s="14">
        <v>9</v>
      </c>
      <c r="B10" s="14" t="s">
        <v>14</v>
      </c>
      <c r="C10" s="14" t="s">
        <v>44</v>
      </c>
      <c r="D10" s="17"/>
      <c r="E10" s="17"/>
      <c r="F10" s="34"/>
      <c r="G10" s="34"/>
      <c r="H10" s="17"/>
      <c r="I10" s="14"/>
      <c r="J10" s="37"/>
      <c r="K10" s="37"/>
      <c r="L10" s="37">
        <v>0</v>
      </c>
      <c r="M10" s="7">
        <f t="shared" si="0"/>
        <v>0</v>
      </c>
      <c r="R10" s="2">
        <v>0</v>
      </c>
    </row>
    <row r="11" spans="1:22" ht="15.75">
      <c r="A11" s="14">
        <v>10</v>
      </c>
      <c r="B11" s="14" t="s">
        <v>15</v>
      </c>
      <c r="C11" s="14" t="s">
        <v>45</v>
      </c>
      <c r="D11" s="17"/>
      <c r="E11" s="17"/>
      <c r="F11" s="34"/>
      <c r="G11" s="34"/>
      <c r="H11" s="17"/>
      <c r="I11" s="14"/>
      <c r="J11" s="37"/>
      <c r="K11" s="37"/>
      <c r="L11" s="37">
        <v>0</v>
      </c>
      <c r="M11" s="7">
        <f t="shared" si="0"/>
        <v>0</v>
      </c>
      <c r="R11" s="2">
        <v>0</v>
      </c>
    </row>
    <row r="12" spans="1:22" ht="15.75">
      <c r="A12" s="14">
        <v>11</v>
      </c>
      <c r="B12" s="14" t="s">
        <v>16</v>
      </c>
      <c r="C12" s="14" t="s">
        <v>46</v>
      </c>
      <c r="D12" s="17"/>
      <c r="E12" s="17"/>
      <c r="F12" s="34"/>
      <c r="G12" s="34"/>
      <c r="H12" s="17"/>
      <c r="I12" s="14"/>
      <c r="J12" s="37"/>
      <c r="K12" s="37"/>
      <c r="L12" s="37">
        <v>0</v>
      </c>
      <c r="M12" s="7">
        <f t="shared" si="0"/>
        <v>0</v>
      </c>
      <c r="R12" s="2">
        <v>0</v>
      </c>
    </row>
    <row r="13" spans="1:22" ht="15.75">
      <c r="A13" s="14">
        <v>12</v>
      </c>
      <c r="B13" s="14" t="s">
        <v>17</v>
      </c>
      <c r="C13" s="14" t="s">
        <v>47</v>
      </c>
      <c r="D13" s="17"/>
      <c r="E13" s="17"/>
      <c r="F13" s="34"/>
      <c r="G13" s="34"/>
      <c r="H13" s="17"/>
      <c r="I13" s="14"/>
      <c r="J13" s="37"/>
      <c r="K13" s="37"/>
      <c r="L13" s="37">
        <v>0</v>
      </c>
      <c r="M13" s="7">
        <f t="shared" si="0"/>
        <v>0</v>
      </c>
      <c r="R13" s="2">
        <v>0</v>
      </c>
    </row>
    <row r="14" spans="1:22" ht="15.75">
      <c r="A14" s="14">
        <v>13</v>
      </c>
      <c r="B14" s="14" t="s">
        <v>18</v>
      </c>
      <c r="C14" s="14" t="s">
        <v>48</v>
      </c>
      <c r="D14" s="17"/>
      <c r="E14" s="17"/>
      <c r="F14" s="34"/>
      <c r="G14" s="34"/>
      <c r="H14" s="17"/>
      <c r="I14" s="14"/>
      <c r="J14" s="37"/>
      <c r="K14" s="37"/>
      <c r="L14" s="37">
        <v>0</v>
      </c>
      <c r="M14" s="7">
        <f t="shared" si="0"/>
        <v>0</v>
      </c>
      <c r="R14" s="2">
        <v>0</v>
      </c>
    </row>
    <row r="15" spans="1:22" ht="15.75">
      <c r="A15" s="14">
        <v>14</v>
      </c>
      <c r="B15" s="14" t="s">
        <v>19</v>
      </c>
      <c r="C15" s="14" t="s">
        <v>49</v>
      </c>
      <c r="D15" s="17">
        <v>480</v>
      </c>
      <c r="E15" s="17">
        <f>G15*DayMin</f>
        <v>20160</v>
      </c>
      <c r="F15" s="34">
        <f t="shared" ref="F15:F45" si="1">D15/DayMin</f>
        <v>1</v>
      </c>
      <c r="G15" s="34">
        <v>42</v>
      </c>
      <c r="H15" s="17">
        <f t="shared" ref="H15:H45" si="2">G15/22</f>
        <v>1.9090909090909092</v>
      </c>
      <c r="I15" s="14"/>
      <c r="J15" s="37">
        <v>1</v>
      </c>
      <c r="K15" s="37">
        <v>42</v>
      </c>
      <c r="L15" s="37">
        <v>43</v>
      </c>
      <c r="M15" s="7">
        <f t="shared" si="0"/>
        <v>43</v>
      </c>
      <c r="P15" s="2">
        <v>1</v>
      </c>
      <c r="Q15" s="2">
        <v>42</v>
      </c>
      <c r="R15" s="2">
        <v>43</v>
      </c>
    </row>
    <row r="16" spans="1:22" ht="15.75">
      <c r="A16" s="14">
        <v>15</v>
      </c>
      <c r="B16" s="14" t="s">
        <v>9</v>
      </c>
      <c r="C16" s="14" t="s">
        <v>42</v>
      </c>
      <c r="D16" s="17">
        <v>5</v>
      </c>
      <c r="E16" s="17">
        <v>10</v>
      </c>
      <c r="F16" s="34">
        <f t="shared" si="1"/>
        <v>1.0416666666666666E-2</v>
      </c>
      <c r="G16" s="34">
        <v>0</v>
      </c>
      <c r="H16" s="17">
        <f t="shared" si="2"/>
        <v>0</v>
      </c>
      <c r="I16" s="14"/>
      <c r="J16" s="37">
        <v>1.0416666666666666E-2</v>
      </c>
      <c r="K16" s="37">
        <v>1</v>
      </c>
      <c r="L16" s="37">
        <v>1.0416666666666666E-2</v>
      </c>
      <c r="M16" s="7">
        <f t="shared" si="0"/>
        <v>1.0416666666666666E-2</v>
      </c>
      <c r="P16" s="2">
        <v>1.0416666666666666E-2</v>
      </c>
      <c r="Q16" s="2">
        <v>0</v>
      </c>
      <c r="R16" s="2">
        <v>1.0416666666666666E-2</v>
      </c>
    </row>
    <row r="17" spans="1:18" ht="15.75">
      <c r="A17" s="14">
        <v>16</v>
      </c>
      <c r="B17" s="14" t="s">
        <v>10</v>
      </c>
      <c r="C17" s="14" t="s">
        <v>50</v>
      </c>
      <c r="D17" s="17">
        <v>1440</v>
      </c>
      <c r="E17" s="17">
        <f>G17*DayMin</f>
        <v>6720</v>
      </c>
      <c r="F17" s="34">
        <f t="shared" si="1"/>
        <v>3</v>
      </c>
      <c r="G17" s="34">
        <v>14</v>
      </c>
      <c r="H17" s="17">
        <f t="shared" si="2"/>
        <v>0.63636363636363635</v>
      </c>
      <c r="I17" s="14">
        <v>300000</v>
      </c>
      <c r="J17" s="37">
        <v>3</v>
      </c>
      <c r="K17" s="37">
        <v>14</v>
      </c>
      <c r="L17" s="37">
        <v>17</v>
      </c>
      <c r="M17" s="7">
        <f t="shared" si="0"/>
        <v>17</v>
      </c>
      <c r="P17" s="2">
        <v>3</v>
      </c>
      <c r="Q17" s="2">
        <v>14</v>
      </c>
      <c r="R17" s="2">
        <v>17</v>
      </c>
    </row>
    <row r="18" spans="1:18" ht="15.75">
      <c r="A18" s="14">
        <v>17</v>
      </c>
      <c r="B18" s="14" t="s">
        <v>11</v>
      </c>
      <c r="C18" s="14" t="s">
        <v>51</v>
      </c>
      <c r="D18" s="17"/>
      <c r="E18" s="17"/>
      <c r="F18" s="34"/>
      <c r="G18" s="34"/>
      <c r="H18" s="17"/>
      <c r="I18" s="14"/>
      <c r="J18" s="37"/>
      <c r="K18" s="37"/>
      <c r="L18" s="37">
        <v>0</v>
      </c>
      <c r="M18" s="7">
        <f t="shared" si="0"/>
        <v>0</v>
      </c>
      <c r="R18" s="2">
        <v>0</v>
      </c>
    </row>
    <row r="19" spans="1:18" ht="15.75">
      <c r="A19" s="14">
        <v>18</v>
      </c>
      <c r="B19" s="14" t="s">
        <v>26</v>
      </c>
      <c r="C19" s="14" t="s">
        <v>52</v>
      </c>
      <c r="D19" s="17"/>
      <c r="E19" s="17"/>
      <c r="F19" s="34"/>
      <c r="G19" s="34"/>
      <c r="H19" s="17"/>
      <c r="I19" s="14"/>
      <c r="J19" s="37"/>
      <c r="K19" s="37"/>
      <c r="L19" s="37">
        <v>0</v>
      </c>
      <c r="M19" s="7">
        <f t="shared" si="0"/>
        <v>0</v>
      </c>
      <c r="R19" s="2">
        <v>0</v>
      </c>
    </row>
    <row r="20" spans="1:18" ht="15.75">
      <c r="A20" s="14">
        <v>19</v>
      </c>
      <c r="B20" s="14" t="s">
        <v>27</v>
      </c>
      <c r="C20" s="14" t="s">
        <v>53</v>
      </c>
      <c r="D20" s="17">
        <v>480</v>
      </c>
      <c r="E20" s="17">
        <f>G20*DayMin</f>
        <v>4800</v>
      </c>
      <c r="F20" s="34">
        <f t="shared" si="1"/>
        <v>1</v>
      </c>
      <c r="G20" s="34">
        <v>10</v>
      </c>
      <c r="H20" s="17">
        <f t="shared" si="2"/>
        <v>0.45454545454545453</v>
      </c>
      <c r="I20" s="14"/>
      <c r="J20" s="37">
        <v>1</v>
      </c>
      <c r="K20" s="37">
        <v>10</v>
      </c>
      <c r="L20" s="37">
        <v>11</v>
      </c>
      <c r="M20" s="7">
        <f t="shared" si="0"/>
        <v>11</v>
      </c>
      <c r="P20" s="2">
        <v>1</v>
      </c>
      <c r="Q20" s="2">
        <v>10</v>
      </c>
      <c r="R20" s="2">
        <v>11</v>
      </c>
    </row>
    <row r="21" spans="1:18" ht="15.75">
      <c r="A21" s="14"/>
      <c r="B21" s="14"/>
      <c r="C21" s="14"/>
      <c r="D21" s="17"/>
      <c r="E21" s="17"/>
      <c r="F21" s="34"/>
      <c r="G21" s="34"/>
      <c r="H21" s="17"/>
      <c r="I21" s="14"/>
      <c r="J21" s="37"/>
      <c r="K21" s="37"/>
      <c r="L21" s="37">
        <v>0</v>
      </c>
      <c r="M21" s="7">
        <f t="shared" si="0"/>
        <v>0</v>
      </c>
      <c r="R21" s="2">
        <v>0</v>
      </c>
    </row>
    <row r="22" spans="1:18" ht="15.75">
      <c r="A22" s="14">
        <v>20</v>
      </c>
      <c r="B22" s="14" t="s">
        <v>28</v>
      </c>
      <c r="C22" s="14" t="s">
        <v>28</v>
      </c>
      <c r="D22" s="17">
        <v>3360</v>
      </c>
      <c r="E22" s="17">
        <f>G22*DayMin</f>
        <v>4800</v>
      </c>
      <c r="F22" s="34">
        <f t="shared" si="1"/>
        <v>7</v>
      </c>
      <c r="G22" s="34">
        <v>10</v>
      </c>
      <c r="H22" s="17">
        <f t="shared" si="2"/>
        <v>0.45454545454545453</v>
      </c>
      <c r="I22" s="14">
        <v>20000</v>
      </c>
      <c r="J22" s="37">
        <v>7</v>
      </c>
      <c r="K22" s="37">
        <v>10</v>
      </c>
      <c r="L22" s="37">
        <v>17</v>
      </c>
      <c r="M22" s="7">
        <f t="shared" si="0"/>
        <v>17</v>
      </c>
      <c r="P22" s="2">
        <v>7</v>
      </c>
      <c r="Q22" s="2">
        <v>10</v>
      </c>
      <c r="R22" s="2">
        <v>17</v>
      </c>
    </row>
    <row r="23" spans="1:18" ht="15.75">
      <c r="A23" s="14">
        <v>21</v>
      </c>
      <c r="B23" s="14" t="s">
        <v>29</v>
      </c>
      <c r="C23" s="14" t="s">
        <v>29</v>
      </c>
      <c r="D23" s="17">
        <v>2400</v>
      </c>
      <c r="E23" s="17">
        <f>G23*DayMin</f>
        <v>3360</v>
      </c>
      <c r="F23" s="34">
        <f t="shared" si="1"/>
        <v>5</v>
      </c>
      <c r="G23" s="34">
        <v>7</v>
      </c>
      <c r="H23" s="17">
        <f t="shared" si="2"/>
        <v>0.31818181818181818</v>
      </c>
      <c r="I23" s="14">
        <v>95000</v>
      </c>
      <c r="J23" s="37">
        <v>5</v>
      </c>
      <c r="K23" s="37">
        <v>7</v>
      </c>
      <c r="L23" s="37">
        <v>12</v>
      </c>
      <c r="M23" s="7">
        <f t="shared" si="0"/>
        <v>12</v>
      </c>
      <c r="P23" s="2">
        <v>5</v>
      </c>
      <c r="Q23" s="2">
        <v>7</v>
      </c>
      <c r="R23" s="2">
        <v>12</v>
      </c>
    </row>
    <row r="24" spans="1:18" ht="15.75">
      <c r="A24" s="14">
        <v>22</v>
      </c>
      <c r="B24" s="14" t="s">
        <v>30</v>
      </c>
      <c r="C24" s="18" t="s">
        <v>30</v>
      </c>
      <c r="D24" s="17">
        <v>13440</v>
      </c>
      <c r="E24" s="17">
        <f>G24*DayMin</f>
        <v>26880</v>
      </c>
      <c r="F24" s="34">
        <v>18</v>
      </c>
      <c r="G24" s="34">
        <v>56</v>
      </c>
      <c r="H24" s="17">
        <f t="shared" si="2"/>
        <v>2.5454545454545454</v>
      </c>
      <c r="I24" s="14">
        <v>700000</v>
      </c>
      <c r="J24" s="37">
        <v>18</v>
      </c>
      <c r="K24" s="37">
        <f>L24-J24</f>
        <v>56</v>
      </c>
      <c r="L24" s="37">
        <v>74</v>
      </c>
      <c r="M24" s="7">
        <f t="shared" si="0"/>
        <v>74</v>
      </c>
      <c r="P24" s="2">
        <v>15</v>
      </c>
      <c r="Q24" s="2">
        <f>R24-P24</f>
        <v>25</v>
      </c>
      <c r="R24" s="2">
        <v>40</v>
      </c>
    </row>
    <row r="25" spans="1:18" ht="15.75">
      <c r="A25" s="14"/>
      <c r="B25" s="14"/>
      <c r="C25" s="18"/>
      <c r="D25" s="17"/>
      <c r="E25" s="17"/>
      <c r="F25" s="34"/>
      <c r="G25" s="34"/>
      <c r="H25" s="17"/>
      <c r="I25" s="14"/>
      <c r="J25" s="37"/>
      <c r="K25" s="37">
        <f t="shared" ref="K25:K45" si="3">L25-J25</f>
        <v>0</v>
      </c>
      <c r="L25" s="37">
        <v>0</v>
      </c>
      <c r="M25" s="7">
        <f t="shared" si="0"/>
        <v>0</v>
      </c>
      <c r="Q25" s="2">
        <v>0</v>
      </c>
      <c r="R25" s="2">
        <v>0</v>
      </c>
    </row>
    <row r="26" spans="1:18" ht="15.75">
      <c r="A26" s="14">
        <v>30</v>
      </c>
      <c r="B26" s="14" t="s">
        <v>114</v>
      </c>
      <c r="C26" s="18" t="s">
        <v>84</v>
      </c>
      <c r="D26" s="17">
        <f t="shared" ref="D26:D34" si="4">F26*DayMin</f>
        <v>35520</v>
      </c>
      <c r="E26" s="17">
        <f t="shared" ref="E26:E31" si="5">G26*DayMin</f>
        <v>71520</v>
      </c>
      <c r="F26" s="35">
        <v>74</v>
      </c>
      <c r="G26" s="35">
        <v>149</v>
      </c>
      <c r="H26" s="17">
        <f t="shared" ref="H26:H34" si="6">G26/22</f>
        <v>6.7727272727272725</v>
      </c>
      <c r="I26" s="14">
        <v>130000</v>
      </c>
      <c r="J26" s="37">
        <v>15</v>
      </c>
      <c r="K26" s="37">
        <f t="shared" si="3"/>
        <v>51</v>
      </c>
      <c r="L26" s="37">
        <v>66</v>
      </c>
      <c r="M26" s="7">
        <f t="shared" si="0"/>
        <v>223</v>
      </c>
      <c r="P26" s="2">
        <v>0</v>
      </c>
      <c r="Q26" s="2">
        <v>0</v>
      </c>
      <c r="R26" s="2">
        <v>0</v>
      </c>
    </row>
    <row r="27" spans="1:18" ht="15.75">
      <c r="A27" s="14">
        <v>39</v>
      </c>
      <c r="B27" s="14" t="s">
        <v>31</v>
      </c>
      <c r="C27" s="18" t="s">
        <v>54</v>
      </c>
      <c r="D27" s="17">
        <v>3360</v>
      </c>
      <c r="E27" s="17">
        <f t="shared" si="5"/>
        <v>6720</v>
      </c>
      <c r="F27" s="34">
        <f t="shared" ref="F27" si="7">D27/DayMin</f>
        <v>7</v>
      </c>
      <c r="G27" s="34">
        <v>14</v>
      </c>
      <c r="H27" s="17">
        <f>G27/22</f>
        <v>0.63636363636363635</v>
      </c>
      <c r="I27" s="14">
        <v>138000</v>
      </c>
      <c r="J27" s="37">
        <v>3</v>
      </c>
      <c r="K27" s="37">
        <f t="shared" si="3"/>
        <v>18</v>
      </c>
      <c r="L27" s="37">
        <v>21</v>
      </c>
      <c r="M27" s="7">
        <f t="shared" si="0"/>
        <v>21</v>
      </c>
      <c r="P27" s="2">
        <v>0</v>
      </c>
      <c r="Q27" s="2">
        <v>0</v>
      </c>
      <c r="R27" s="2">
        <v>0</v>
      </c>
    </row>
    <row r="28" spans="1:18" ht="15.75">
      <c r="A28" s="14">
        <v>31</v>
      </c>
      <c r="B28" s="14" t="s">
        <v>115</v>
      </c>
      <c r="C28" s="18" t="s">
        <v>107</v>
      </c>
      <c r="D28" s="17">
        <f t="shared" si="4"/>
        <v>26400</v>
      </c>
      <c r="E28" s="17">
        <f t="shared" si="5"/>
        <v>39840</v>
      </c>
      <c r="F28" s="35">
        <v>55</v>
      </c>
      <c r="G28" s="35">
        <v>83</v>
      </c>
      <c r="H28" s="17">
        <f t="shared" si="6"/>
        <v>3.7727272727272729</v>
      </c>
      <c r="I28" s="14">
        <v>100000</v>
      </c>
      <c r="J28" s="37">
        <v>6</v>
      </c>
      <c r="K28" s="37">
        <f t="shared" si="3"/>
        <v>34</v>
      </c>
      <c r="L28" s="37">
        <v>40</v>
      </c>
      <c r="M28" s="7">
        <f t="shared" si="0"/>
        <v>138</v>
      </c>
      <c r="P28" s="2">
        <v>0</v>
      </c>
      <c r="Q28" s="2">
        <v>0</v>
      </c>
      <c r="R28" s="2">
        <v>0</v>
      </c>
    </row>
    <row r="29" spans="1:18" ht="15.75">
      <c r="A29" s="14">
        <v>32</v>
      </c>
      <c r="B29" s="14" t="s">
        <v>116</v>
      </c>
      <c r="C29" s="18" t="s">
        <v>108</v>
      </c>
      <c r="D29" s="17">
        <f t="shared" si="4"/>
        <v>39360</v>
      </c>
      <c r="E29" s="17">
        <f t="shared" si="5"/>
        <v>39360</v>
      </c>
      <c r="F29" s="35">
        <v>82</v>
      </c>
      <c r="G29" s="35">
        <v>82</v>
      </c>
      <c r="H29" s="17">
        <f t="shared" si="6"/>
        <v>3.7272727272727271</v>
      </c>
      <c r="I29" s="14">
        <v>230000</v>
      </c>
      <c r="J29" s="37">
        <v>14</v>
      </c>
      <c r="K29" s="37">
        <f t="shared" si="3"/>
        <v>66</v>
      </c>
      <c r="L29" s="37">
        <v>80</v>
      </c>
      <c r="M29" s="7">
        <f t="shared" si="0"/>
        <v>164</v>
      </c>
      <c r="P29" s="2">
        <v>0</v>
      </c>
      <c r="Q29" s="2">
        <v>0</v>
      </c>
      <c r="R29" s="2">
        <v>0</v>
      </c>
    </row>
    <row r="30" spans="1:18" ht="15.75">
      <c r="A30" s="14">
        <v>34</v>
      </c>
      <c r="B30" s="14" t="s">
        <v>118</v>
      </c>
      <c r="C30" s="18" t="s">
        <v>87</v>
      </c>
      <c r="D30" s="17">
        <f t="shared" si="4"/>
        <v>20160</v>
      </c>
      <c r="E30" s="17">
        <f t="shared" si="5"/>
        <v>24000</v>
      </c>
      <c r="F30" s="35">
        <v>42</v>
      </c>
      <c r="G30" s="35">
        <v>50</v>
      </c>
      <c r="H30" s="17">
        <f t="shared" si="6"/>
        <v>2.2727272727272729</v>
      </c>
      <c r="I30" s="14">
        <v>30000</v>
      </c>
      <c r="J30" s="37">
        <v>6</v>
      </c>
      <c r="K30" s="37">
        <f t="shared" si="3"/>
        <v>12</v>
      </c>
      <c r="L30" s="37">
        <v>18</v>
      </c>
      <c r="M30" s="7">
        <f t="shared" si="0"/>
        <v>92</v>
      </c>
      <c r="P30" s="2">
        <v>0</v>
      </c>
      <c r="Q30" s="2">
        <v>0</v>
      </c>
      <c r="R30" s="2">
        <v>0</v>
      </c>
    </row>
    <row r="31" spans="1:18" ht="15.75">
      <c r="A31" s="14">
        <v>35</v>
      </c>
      <c r="B31" s="14" t="s">
        <v>119</v>
      </c>
      <c r="C31" s="18" t="s">
        <v>127</v>
      </c>
      <c r="D31" s="17">
        <f t="shared" si="4"/>
        <v>111360</v>
      </c>
      <c r="E31" s="17">
        <f t="shared" si="5"/>
        <v>162720</v>
      </c>
      <c r="F31" s="35">
        <v>232</v>
      </c>
      <c r="G31" s="35">
        <v>339</v>
      </c>
      <c r="H31" s="17">
        <f t="shared" si="6"/>
        <v>15.409090909090908</v>
      </c>
      <c r="I31" s="14">
        <v>240000</v>
      </c>
      <c r="J31" s="37">
        <v>10</v>
      </c>
      <c r="K31" s="37">
        <f t="shared" si="3"/>
        <v>72</v>
      </c>
      <c r="L31" s="37">
        <v>82</v>
      </c>
      <c r="M31" s="7">
        <f t="shared" si="0"/>
        <v>571</v>
      </c>
      <c r="P31" s="2">
        <v>0</v>
      </c>
      <c r="Q31" s="2">
        <v>0</v>
      </c>
      <c r="R31" s="2">
        <v>0</v>
      </c>
    </row>
    <row r="32" spans="1:18" ht="15.75">
      <c r="A32" s="14"/>
      <c r="B32" s="14"/>
      <c r="C32" s="18" t="s">
        <v>133</v>
      </c>
      <c r="D32" s="17"/>
      <c r="E32" s="17"/>
      <c r="F32" s="35"/>
      <c r="G32" s="35"/>
      <c r="H32" s="17"/>
      <c r="I32" s="14"/>
      <c r="J32" s="37">
        <v>8</v>
      </c>
      <c r="K32" s="37">
        <f t="shared" si="3"/>
        <v>36</v>
      </c>
      <c r="L32" s="37">
        <v>44</v>
      </c>
      <c r="M32" s="7"/>
      <c r="P32" s="2">
        <v>0</v>
      </c>
      <c r="Q32" s="2">
        <v>0</v>
      </c>
      <c r="R32" s="2">
        <v>0</v>
      </c>
    </row>
    <row r="33" spans="1:21" ht="15.75">
      <c r="A33" s="14">
        <v>36</v>
      </c>
      <c r="B33" s="14" t="s">
        <v>120</v>
      </c>
      <c r="C33" s="20" t="s">
        <v>91</v>
      </c>
      <c r="D33" s="17">
        <f t="shared" si="4"/>
        <v>44640</v>
      </c>
      <c r="E33" s="17">
        <f>G33*DayMin</f>
        <v>44640</v>
      </c>
      <c r="F33" s="35">
        <v>93</v>
      </c>
      <c r="G33" s="35">
        <v>93</v>
      </c>
      <c r="H33" s="17">
        <f t="shared" si="6"/>
        <v>4.2272727272727275</v>
      </c>
      <c r="I33" s="14">
        <v>80000</v>
      </c>
      <c r="J33" s="37">
        <v>7</v>
      </c>
      <c r="K33" s="37">
        <f t="shared" si="3"/>
        <v>23</v>
      </c>
      <c r="L33" s="37">
        <v>30</v>
      </c>
      <c r="M33" s="7">
        <f>G33+F33</f>
        <v>186</v>
      </c>
      <c r="P33" s="2">
        <v>0</v>
      </c>
      <c r="Q33" s="2">
        <v>0</v>
      </c>
      <c r="R33" s="2">
        <v>0</v>
      </c>
    </row>
    <row r="34" spans="1:21" ht="15.75">
      <c r="A34" s="14">
        <v>37</v>
      </c>
      <c r="B34" s="14" t="s">
        <v>121</v>
      </c>
      <c r="C34" s="20" t="s">
        <v>92</v>
      </c>
      <c r="D34" s="17">
        <f t="shared" si="4"/>
        <v>38880</v>
      </c>
      <c r="E34" s="17">
        <f>G34*DayMin</f>
        <v>59040</v>
      </c>
      <c r="F34" s="35">
        <v>81</v>
      </c>
      <c r="G34" s="35">
        <v>123</v>
      </c>
      <c r="H34" s="17">
        <f t="shared" si="6"/>
        <v>5.5909090909090908</v>
      </c>
      <c r="I34" s="14">
        <v>183000</v>
      </c>
      <c r="J34" s="37">
        <v>35</v>
      </c>
      <c r="K34" s="37">
        <f t="shared" si="3"/>
        <v>53</v>
      </c>
      <c r="L34" s="37">
        <v>88</v>
      </c>
      <c r="M34" s="7">
        <f>G34+F34</f>
        <v>204</v>
      </c>
      <c r="P34" s="2">
        <v>35</v>
      </c>
      <c r="Q34" s="2">
        <v>53</v>
      </c>
      <c r="R34" s="2">
        <v>88</v>
      </c>
    </row>
    <row r="35" spans="1:21" ht="15.75">
      <c r="J35" s="38"/>
      <c r="K35" s="37">
        <f t="shared" si="3"/>
        <v>0</v>
      </c>
      <c r="L35" s="38"/>
      <c r="Q35" s="2">
        <v>0</v>
      </c>
    </row>
    <row r="36" spans="1:21" ht="15.75">
      <c r="A36" s="14"/>
      <c r="B36" s="14"/>
      <c r="C36" s="18"/>
      <c r="D36" s="17"/>
      <c r="E36" s="17"/>
      <c r="F36" s="34"/>
      <c r="G36" s="34"/>
      <c r="H36" s="17"/>
      <c r="I36" s="14"/>
      <c r="J36" s="37"/>
      <c r="K36" s="37">
        <f t="shared" si="3"/>
        <v>0</v>
      </c>
      <c r="L36" s="37"/>
      <c r="M36" s="7"/>
      <c r="Q36" s="2">
        <v>0</v>
      </c>
    </row>
    <row r="37" spans="1:21" ht="15.75">
      <c r="A37" s="14"/>
      <c r="B37" s="14" t="s">
        <v>33</v>
      </c>
      <c r="C37" s="18" t="s">
        <v>135</v>
      </c>
      <c r="D37" s="17"/>
      <c r="E37" s="17"/>
      <c r="F37" s="34"/>
      <c r="G37" s="34"/>
      <c r="H37" s="17"/>
      <c r="I37" s="14">
        <v>91893</v>
      </c>
      <c r="J37" s="37">
        <v>2</v>
      </c>
      <c r="K37" s="37">
        <v>14</v>
      </c>
      <c r="L37" s="37">
        <f>J37+K37</f>
        <v>16</v>
      </c>
      <c r="M37" s="7"/>
      <c r="P37" s="2">
        <v>2</v>
      </c>
      <c r="Q37" s="2">
        <v>14</v>
      </c>
      <c r="R37" s="2">
        <v>16</v>
      </c>
    </row>
    <row r="38" spans="1:21" ht="15.75">
      <c r="A38" s="14"/>
      <c r="B38" s="14" t="s">
        <v>34</v>
      </c>
      <c r="C38" s="18" t="s">
        <v>136</v>
      </c>
      <c r="D38" s="17"/>
      <c r="E38" s="17"/>
      <c r="F38" s="34"/>
      <c r="G38" s="34"/>
      <c r="H38" s="17"/>
      <c r="I38" s="14">
        <v>165365</v>
      </c>
      <c r="J38" s="37">
        <v>1</v>
      </c>
      <c r="K38" s="37">
        <v>13</v>
      </c>
      <c r="L38" s="37">
        <f>J38+K38</f>
        <v>14</v>
      </c>
      <c r="M38" s="7"/>
      <c r="P38" s="2">
        <v>1</v>
      </c>
      <c r="Q38" s="2">
        <v>13</v>
      </c>
      <c r="R38" s="2">
        <v>14</v>
      </c>
    </row>
    <row r="39" spans="1:21" ht="15.75">
      <c r="A39" s="14">
        <v>41</v>
      </c>
      <c r="B39" s="14" t="s">
        <v>35</v>
      </c>
      <c r="C39" s="14" t="s">
        <v>56</v>
      </c>
      <c r="D39" s="17">
        <v>960</v>
      </c>
      <c r="E39" s="17">
        <f>G39*DayMin</f>
        <v>4800</v>
      </c>
      <c r="F39" s="34">
        <f t="shared" si="1"/>
        <v>2</v>
      </c>
      <c r="G39" s="34">
        <v>10</v>
      </c>
      <c r="H39" s="17">
        <f t="shared" si="2"/>
        <v>0.45454545454545453</v>
      </c>
      <c r="I39" s="14">
        <v>20000</v>
      </c>
      <c r="J39" s="37">
        <v>2</v>
      </c>
      <c r="K39" s="37">
        <f t="shared" si="3"/>
        <v>10</v>
      </c>
      <c r="L39" s="37">
        <v>12</v>
      </c>
      <c r="M39" s="7">
        <f t="shared" ref="M39:M45" si="8">G39+F39</f>
        <v>12</v>
      </c>
      <c r="P39" s="2">
        <v>2</v>
      </c>
      <c r="Q39" s="2">
        <v>10</v>
      </c>
      <c r="R39" s="2">
        <v>12</v>
      </c>
    </row>
    <row r="40" spans="1:21" ht="15.75">
      <c r="A40" s="14">
        <v>42</v>
      </c>
      <c r="B40" s="14" t="s">
        <v>137</v>
      </c>
      <c r="C40" s="14" t="s">
        <v>57</v>
      </c>
      <c r="D40" s="17"/>
      <c r="E40" s="17"/>
      <c r="F40" s="34"/>
      <c r="G40" s="34"/>
      <c r="H40" s="17"/>
      <c r="I40" s="14"/>
      <c r="J40" s="37"/>
      <c r="K40" s="37">
        <f t="shared" si="3"/>
        <v>0</v>
      </c>
      <c r="L40" s="37">
        <v>0</v>
      </c>
      <c r="M40" s="7">
        <f t="shared" si="8"/>
        <v>0</v>
      </c>
      <c r="Q40" s="2">
        <v>0</v>
      </c>
      <c r="R40" s="2">
        <v>0</v>
      </c>
    </row>
    <row r="41" spans="1:21" ht="15.75">
      <c r="A41" s="14">
        <v>43</v>
      </c>
      <c r="B41" s="14" t="s">
        <v>138</v>
      </c>
      <c r="C41" s="14" t="s">
        <v>58</v>
      </c>
      <c r="D41" s="17">
        <v>3360</v>
      </c>
      <c r="E41" s="17">
        <f>G41*DayMin</f>
        <v>9600</v>
      </c>
      <c r="F41" s="34">
        <f t="shared" si="1"/>
        <v>7</v>
      </c>
      <c r="G41" s="34">
        <v>20</v>
      </c>
      <c r="H41" s="17">
        <f t="shared" si="2"/>
        <v>0.90909090909090906</v>
      </c>
      <c r="I41" s="14">
        <v>197000</v>
      </c>
      <c r="J41" s="37">
        <v>7</v>
      </c>
      <c r="K41" s="37">
        <f t="shared" si="3"/>
        <v>20</v>
      </c>
      <c r="L41" s="37">
        <v>27</v>
      </c>
      <c r="M41" s="7">
        <f t="shared" si="8"/>
        <v>27</v>
      </c>
      <c r="P41" s="2">
        <v>7</v>
      </c>
      <c r="Q41" s="2">
        <v>20</v>
      </c>
      <c r="R41" s="2">
        <v>27</v>
      </c>
      <c r="S41" s="6">
        <f>SUM(P37:P41)</f>
        <v>12</v>
      </c>
      <c r="T41" s="6">
        <f>SUM(Q37:Q41)</f>
        <v>57</v>
      </c>
      <c r="U41" s="6"/>
    </row>
    <row r="42" spans="1:21" ht="15.75">
      <c r="A42" s="14"/>
      <c r="B42" s="14"/>
      <c r="C42" s="14"/>
      <c r="D42" s="17"/>
      <c r="E42" s="17"/>
      <c r="F42" s="34"/>
      <c r="G42" s="34"/>
      <c r="H42" s="17"/>
      <c r="I42" s="14"/>
      <c r="J42" s="37"/>
      <c r="K42" s="37">
        <f t="shared" si="3"/>
        <v>0</v>
      </c>
      <c r="L42" s="37">
        <v>0</v>
      </c>
      <c r="M42" s="7">
        <f t="shared" si="8"/>
        <v>0</v>
      </c>
      <c r="Q42" s="2">
        <v>0</v>
      </c>
      <c r="R42" s="2">
        <v>0</v>
      </c>
      <c r="S42" s="6"/>
      <c r="T42" s="6"/>
      <c r="U42" s="6"/>
    </row>
    <row r="43" spans="1:21" ht="15.75">
      <c r="A43" s="14">
        <v>44</v>
      </c>
      <c r="B43" s="14" t="s">
        <v>36</v>
      </c>
      <c r="C43" s="14" t="s">
        <v>59</v>
      </c>
      <c r="D43" s="17"/>
      <c r="E43" s="17"/>
      <c r="F43" s="34"/>
      <c r="G43" s="34"/>
      <c r="H43" s="17"/>
      <c r="I43" s="14"/>
      <c r="J43" s="37"/>
      <c r="K43" s="37">
        <f t="shared" si="3"/>
        <v>0</v>
      </c>
      <c r="L43" s="37">
        <v>0</v>
      </c>
      <c r="M43" s="7">
        <f t="shared" si="8"/>
        <v>0</v>
      </c>
      <c r="Q43" s="2">
        <v>0</v>
      </c>
      <c r="R43" s="2">
        <v>0</v>
      </c>
    </row>
    <row r="44" spans="1:21" ht="15.75">
      <c r="A44" s="14">
        <v>45</v>
      </c>
      <c r="B44" s="14" t="s">
        <v>37</v>
      </c>
      <c r="C44" s="14" t="s">
        <v>60</v>
      </c>
      <c r="D44" s="17">
        <v>3360</v>
      </c>
      <c r="E44" s="17">
        <f>G44*DayMin</f>
        <v>6720</v>
      </c>
      <c r="F44" s="34">
        <f t="shared" si="1"/>
        <v>7</v>
      </c>
      <c r="G44" s="34">
        <v>14</v>
      </c>
      <c r="H44" s="17">
        <f t="shared" si="2"/>
        <v>0.63636363636363635</v>
      </c>
      <c r="I44" s="14">
        <v>293000</v>
      </c>
      <c r="J44" s="37">
        <v>3</v>
      </c>
      <c r="K44" s="37">
        <f t="shared" si="3"/>
        <v>12</v>
      </c>
      <c r="L44" s="37">
        <v>15</v>
      </c>
      <c r="M44" s="7">
        <f t="shared" si="8"/>
        <v>21</v>
      </c>
      <c r="P44" s="2">
        <v>3</v>
      </c>
      <c r="Q44" s="2">
        <v>12</v>
      </c>
      <c r="R44" s="2">
        <v>15</v>
      </c>
    </row>
    <row r="45" spans="1:21" ht="15.75">
      <c r="A45" s="14">
        <v>46</v>
      </c>
      <c r="B45" s="14" t="s">
        <v>61</v>
      </c>
      <c r="C45" s="14" t="s">
        <v>62</v>
      </c>
      <c r="D45" s="14">
        <v>0</v>
      </c>
      <c r="E45" s="14">
        <f>G45*DayMin</f>
        <v>0</v>
      </c>
      <c r="F45" s="34">
        <f t="shared" si="1"/>
        <v>0</v>
      </c>
      <c r="G45" s="34">
        <v>0</v>
      </c>
      <c r="H45" s="17">
        <f t="shared" si="2"/>
        <v>0</v>
      </c>
      <c r="I45" s="14">
        <v>0</v>
      </c>
      <c r="J45" s="37">
        <v>0</v>
      </c>
      <c r="K45" s="37">
        <f t="shared" si="3"/>
        <v>0</v>
      </c>
      <c r="L45" s="37">
        <v>0</v>
      </c>
      <c r="M45" s="7">
        <f t="shared" si="8"/>
        <v>0</v>
      </c>
      <c r="P45" s="2">
        <v>0</v>
      </c>
      <c r="Q45" s="2">
        <v>0</v>
      </c>
      <c r="R45" s="2">
        <v>0</v>
      </c>
    </row>
    <row r="46" spans="1:21" ht="15.75">
      <c r="A46" s="14"/>
      <c r="B46" s="14"/>
      <c r="C46" s="14"/>
      <c r="D46" s="14"/>
      <c r="E46" s="14"/>
      <c r="F46" s="21"/>
      <c r="G46" s="14"/>
      <c r="H46" s="14"/>
      <c r="I46" s="14"/>
      <c r="J46" s="14"/>
      <c r="K46" s="14"/>
      <c r="L46" s="14"/>
      <c r="S46" s="5"/>
    </row>
    <row r="47" spans="1:21" ht="15.75">
      <c r="A47" s="15" t="s">
        <v>66</v>
      </c>
      <c r="B47" s="14"/>
      <c r="C47" s="14"/>
      <c r="D47" s="22">
        <f>SUM(D2:D45)</f>
        <v>348965</v>
      </c>
      <c r="E47" s="22">
        <f>SUM(E2:E45)</f>
        <v>535690</v>
      </c>
      <c r="F47" s="17">
        <f t="shared" ref="F47:G47" si="9">SUM(F2:F45)</f>
        <v>717.01041666666674</v>
      </c>
      <c r="G47" s="17">
        <f t="shared" si="9"/>
        <v>1116</v>
      </c>
      <c r="H47" s="17"/>
      <c r="I47" s="22">
        <f>SUM(I2:I45)</f>
        <v>3013258</v>
      </c>
      <c r="J47" s="22"/>
      <c r="K47" s="22"/>
      <c r="L47" s="22"/>
    </row>
    <row r="48" spans="1:21" ht="15.75">
      <c r="A48" s="15" t="s">
        <v>124</v>
      </c>
      <c r="B48" s="14"/>
      <c r="C48" s="14"/>
      <c r="D48" s="15">
        <f>D47/60</f>
        <v>5816.083333333333</v>
      </c>
      <c r="E48" s="15">
        <f>E47/60</f>
        <v>8928.1666666666661</v>
      </c>
      <c r="F48" s="21"/>
      <c r="G48" s="14"/>
      <c r="H48" s="14"/>
      <c r="I48" s="14"/>
      <c r="J48" s="14"/>
      <c r="K48" s="14"/>
      <c r="L48" s="14"/>
    </row>
    <row r="49" spans="1:18" ht="15.75">
      <c r="A49" s="15" t="s">
        <v>123</v>
      </c>
      <c r="B49" s="14"/>
      <c r="C49" s="14"/>
      <c r="D49" s="22">
        <f>D48/8</f>
        <v>727.01041666666663</v>
      </c>
      <c r="E49" s="22">
        <f>E48/8</f>
        <v>1116.0208333333333</v>
      </c>
      <c r="F49" s="17"/>
      <c r="G49" s="17"/>
      <c r="H49" s="17"/>
      <c r="I49" s="17"/>
      <c r="J49" s="17"/>
      <c r="K49" s="17"/>
      <c r="L49" s="17"/>
      <c r="P49" s="2">
        <f>SUM(P2:P45)</f>
        <v>82.010416666666671</v>
      </c>
      <c r="Q49" s="2">
        <f>SUM(Q2:Q45)</f>
        <v>230</v>
      </c>
      <c r="R49" s="2">
        <f>SUM(R2:R45)</f>
        <v>312.01041666666663</v>
      </c>
    </row>
    <row r="50" spans="1:18" ht="15.75">
      <c r="A50" s="15" t="s">
        <v>125</v>
      </c>
      <c r="B50" s="14"/>
      <c r="C50" s="14"/>
      <c r="D50" s="15">
        <f>D49/22</f>
        <v>33.045928030303031</v>
      </c>
      <c r="E50" s="15">
        <f>E49/22</f>
        <v>50.728219696969695</v>
      </c>
      <c r="F50" s="21"/>
      <c r="G50" s="14"/>
      <c r="H50" s="22">
        <f>SUM(H2:H45)</f>
        <v>50.72727272727272</v>
      </c>
      <c r="I50" s="14"/>
      <c r="J50" s="14"/>
      <c r="K50" s="14"/>
      <c r="L50" s="14"/>
      <c r="M50" s="2">
        <f>SUM(M2:M44)</f>
        <v>1833.0104166666665</v>
      </c>
      <c r="P50" s="7">
        <f>P49/22</f>
        <v>3.7277462121212124</v>
      </c>
      <c r="Q50" s="7">
        <f>Q49/22</f>
        <v>10.454545454545455</v>
      </c>
      <c r="R50" s="7">
        <f>R49/22</f>
        <v>14.182291666666664</v>
      </c>
    </row>
    <row r="54" spans="1:18">
      <c r="Q54" s="2">
        <f>P50/Q50</f>
        <v>0.35656702898550724</v>
      </c>
    </row>
    <row r="56" spans="1:18">
      <c r="Q56" s="2">
        <f>Q54*100</f>
        <v>35.656702898550726</v>
      </c>
    </row>
    <row r="57" spans="1:18">
      <c r="D57" s="2" t="s">
        <v>128</v>
      </c>
      <c r="E57" s="2" t="s">
        <v>129</v>
      </c>
      <c r="F57" s="5" t="s">
        <v>130</v>
      </c>
    </row>
    <row r="58" spans="1:18">
      <c r="D58" s="3">
        <v>8</v>
      </c>
      <c r="E58" s="3">
        <f>D58*22</f>
        <v>176</v>
      </c>
    </row>
    <row r="59" spans="1:18">
      <c r="D59" s="2">
        <v>18</v>
      </c>
      <c r="E59" s="3">
        <f>D59*22</f>
        <v>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73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G64" sqref="G64"/>
    </sheetView>
  </sheetViews>
  <sheetFormatPr defaultRowHeight="12.75"/>
  <cols>
    <col min="1" max="1" width="7.28515625" style="2" customWidth="1"/>
    <col min="2" max="2" width="24.7109375" style="2" customWidth="1"/>
    <col min="3" max="3" width="39.5703125" style="2" customWidth="1"/>
    <col min="4" max="4" width="11.42578125" style="2" customWidth="1"/>
    <col min="5" max="5" width="14" style="2" customWidth="1"/>
    <col min="6" max="6" width="10.5703125" style="5" customWidth="1"/>
    <col min="7" max="7" width="11.85546875" style="2" customWidth="1"/>
    <col min="8" max="8" width="10.140625" style="2" customWidth="1"/>
    <col min="9" max="9" width="12.85546875" style="2" customWidth="1"/>
    <col min="10" max="16384" width="9.140625" style="2"/>
  </cols>
  <sheetData>
    <row r="1" spans="1:19" ht="15.75">
      <c r="A1" s="15" t="s">
        <v>2</v>
      </c>
      <c r="B1" s="15" t="s">
        <v>0</v>
      </c>
      <c r="C1" s="15" t="s">
        <v>12</v>
      </c>
      <c r="D1" s="15" t="s">
        <v>24</v>
      </c>
      <c r="E1" s="15" t="s">
        <v>64</v>
      </c>
      <c r="F1" s="16" t="s">
        <v>63</v>
      </c>
      <c r="G1" s="15" t="s">
        <v>25</v>
      </c>
      <c r="H1" s="15" t="s">
        <v>126</v>
      </c>
      <c r="I1" s="15" t="s">
        <v>113</v>
      </c>
    </row>
    <row r="2" spans="1:19" ht="15.75">
      <c r="A2" s="39">
        <v>1</v>
      </c>
      <c r="B2" s="39" t="s">
        <v>1</v>
      </c>
      <c r="C2" s="39" t="s">
        <v>20</v>
      </c>
      <c r="D2" s="40">
        <v>5</v>
      </c>
      <c r="E2" s="40">
        <f t="shared" ref="E2:E68" si="0">G2*DayMin</f>
        <v>6720</v>
      </c>
      <c r="F2" s="74">
        <f t="shared" ref="F2:F68" si="1">D2/DayMin</f>
        <v>1.0416666666666666E-2</v>
      </c>
      <c r="G2" s="40">
        <v>14</v>
      </c>
      <c r="H2" s="40">
        <f>G2/22</f>
        <v>0.63636363636363635</v>
      </c>
      <c r="I2" s="14" t="s">
        <v>22</v>
      </c>
      <c r="O2" s="3"/>
      <c r="P2" s="3"/>
      <c r="Q2" s="4"/>
      <c r="R2" s="3"/>
      <c r="S2" s="3"/>
    </row>
    <row r="3" spans="1:19" ht="15.75">
      <c r="A3" s="39"/>
      <c r="B3" s="39"/>
      <c r="C3" s="39"/>
      <c r="D3" s="40"/>
      <c r="E3" s="40"/>
      <c r="F3" s="74"/>
      <c r="G3" s="40"/>
      <c r="H3" s="40"/>
      <c r="I3" s="14"/>
      <c r="O3" s="3"/>
      <c r="P3" s="3"/>
      <c r="Q3" s="4"/>
      <c r="R3" s="3"/>
      <c r="S3" s="3"/>
    </row>
    <row r="4" spans="1:19" ht="15.75">
      <c r="A4" s="39">
        <v>2</v>
      </c>
      <c r="B4" s="39" t="s">
        <v>3</v>
      </c>
      <c r="C4" s="39" t="s">
        <v>21</v>
      </c>
      <c r="D4" s="40">
        <v>5</v>
      </c>
      <c r="E4" s="40">
        <f t="shared" si="0"/>
        <v>10080</v>
      </c>
      <c r="F4" s="74">
        <f t="shared" si="1"/>
        <v>1.0416666666666666E-2</v>
      </c>
      <c r="G4" s="40">
        <v>21</v>
      </c>
      <c r="H4" s="40">
        <f t="shared" ref="H4:H68" si="2">G4/22</f>
        <v>0.95454545454545459</v>
      </c>
      <c r="I4" s="14"/>
      <c r="Q4" s="5"/>
    </row>
    <row r="5" spans="1:19" ht="15.75">
      <c r="A5" s="39">
        <v>3</v>
      </c>
      <c r="B5" s="39" t="s">
        <v>4</v>
      </c>
      <c r="C5" s="39" t="s">
        <v>23</v>
      </c>
      <c r="D5" s="40">
        <v>480</v>
      </c>
      <c r="E5" s="40">
        <f t="shared" si="0"/>
        <v>1440</v>
      </c>
      <c r="F5" s="40">
        <f t="shared" si="1"/>
        <v>1</v>
      </c>
      <c r="G5" s="40">
        <v>3</v>
      </c>
      <c r="H5" s="40">
        <f t="shared" si="2"/>
        <v>0.13636363636363635</v>
      </c>
      <c r="I5" s="14"/>
    </row>
    <row r="6" spans="1:19" ht="15.75">
      <c r="A6" s="39">
        <v>4</v>
      </c>
      <c r="B6" s="39" t="s">
        <v>5</v>
      </c>
      <c r="C6" s="39" t="s">
        <v>38</v>
      </c>
      <c r="D6" s="40">
        <v>480</v>
      </c>
      <c r="E6" s="40">
        <f t="shared" si="0"/>
        <v>1440</v>
      </c>
      <c r="F6" s="40">
        <f t="shared" si="1"/>
        <v>1</v>
      </c>
      <c r="G6" s="40">
        <v>3</v>
      </c>
      <c r="H6" s="40">
        <f t="shared" si="2"/>
        <v>0.13636363636363635</v>
      </c>
      <c r="I6" s="14"/>
    </row>
    <row r="7" spans="1:19" ht="15.75">
      <c r="A7" s="39">
        <v>5</v>
      </c>
      <c r="B7" s="39" t="s">
        <v>6</v>
      </c>
      <c r="C7" s="39" t="s">
        <v>39</v>
      </c>
      <c r="D7" s="40">
        <v>480</v>
      </c>
      <c r="E7" s="40">
        <f t="shared" si="0"/>
        <v>1920</v>
      </c>
      <c r="F7" s="40">
        <f t="shared" si="1"/>
        <v>1</v>
      </c>
      <c r="G7" s="40">
        <v>4</v>
      </c>
      <c r="H7" s="40">
        <f t="shared" si="2"/>
        <v>0.18181818181818182</v>
      </c>
      <c r="I7" s="14"/>
    </row>
    <row r="8" spans="1:19" ht="15.75">
      <c r="A8" s="39">
        <v>6</v>
      </c>
      <c r="B8" s="39" t="s">
        <v>7</v>
      </c>
      <c r="C8" s="39" t="s">
        <v>40</v>
      </c>
      <c r="D8" s="40">
        <v>480</v>
      </c>
      <c r="E8" s="40">
        <f t="shared" si="0"/>
        <v>3360</v>
      </c>
      <c r="F8" s="40">
        <f t="shared" si="1"/>
        <v>1</v>
      </c>
      <c r="G8" s="40">
        <v>7</v>
      </c>
      <c r="H8" s="40">
        <f t="shared" si="2"/>
        <v>0.31818181818181818</v>
      </c>
      <c r="I8" s="14"/>
    </row>
    <row r="9" spans="1:19" ht="15.75">
      <c r="A9" s="39">
        <v>7</v>
      </c>
      <c r="B9" s="39" t="s">
        <v>8</v>
      </c>
      <c r="C9" s="39" t="s">
        <v>41</v>
      </c>
      <c r="D9" s="40">
        <v>480</v>
      </c>
      <c r="E9" s="40">
        <f t="shared" si="0"/>
        <v>3360</v>
      </c>
      <c r="F9" s="40">
        <f t="shared" si="1"/>
        <v>1</v>
      </c>
      <c r="G9" s="40">
        <v>7</v>
      </c>
      <c r="H9" s="40">
        <f t="shared" si="2"/>
        <v>0.31818181818181818</v>
      </c>
      <c r="I9" s="14"/>
    </row>
    <row r="10" spans="1:19" ht="15.75">
      <c r="A10" s="47" t="s">
        <v>66</v>
      </c>
      <c r="B10" s="48"/>
      <c r="C10" s="48"/>
      <c r="D10" s="49">
        <f>SUM(D4:D9)</f>
        <v>2405</v>
      </c>
      <c r="E10" s="49">
        <f>SUM(E4:E9)</f>
        <v>21600</v>
      </c>
      <c r="F10" s="49" t="s">
        <v>22</v>
      </c>
      <c r="G10" s="49" t="s">
        <v>22</v>
      </c>
      <c r="H10" s="49"/>
      <c r="I10" s="50" t="s">
        <v>66</v>
      </c>
    </row>
    <row r="11" spans="1:19" ht="15.75">
      <c r="A11" s="51" t="s">
        <v>65</v>
      </c>
      <c r="B11" s="52"/>
      <c r="C11" s="52"/>
      <c r="D11" s="53">
        <f>D10/60</f>
        <v>40.083333333333336</v>
      </c>
      <c r="E11" s="53">
        <f>E10/60</f>
        <v>360</v>
      </c>
      <c r="F11" s="53"/>
      <c r="G11" s="53"/>
      <c r="H11" s="53"/>
      <c r="I11" s="54" t="s">
        <v>65</v>
      </c>
    </row>
    <row r="12" spans="1:19" ht="15.75">
      <c r="A12" s="51" t="s">
        <v>123</v>
      </c>
      <c r="B12" s="52"/>
      <c r="C12" s="52"/>
      <c r="D12" s="53">
        <f>D11/8</f>
        <v>5.010416666666667</v>
      </c>
      <c r="E12" s="53">
        <f>E11/8</f>
        <v>45</v>
      </c>
      <c r="F12" s="53">
        <f>SUM(F4:F9)</f>
        <v>5.010416666666667</v>
      </c>
      <c r="G12" s="53">
        <f>SUM(G4:G9)</f>
        <v>45</v>
      </c>
      <c r="H12" s="53"/>
      <c r="I12" s="54" t="s">
        <v>123</v>
      </c>
    </row>
    <row r="13" spans="1:19" ht="15.75">
      <c r="A13" s="55" t="s">
        <v>126</v>
      </c>
      <c r="B13" s="56"/>
      <c r="C13" s="56"/>
      <c r="D13" s="57">
        <f>D12/22</f>
        <v>0.22774621212121213</v>
      </c>
      <c r="E13" s="57">
        <f>E12/22</f>
        <v>2.0454545454545454</v>
      </c>
      <c r="F13" s="57"/>
      <c r="G13" s="57"/>
      <c r="H13" s="57">
        <f>SUM(H4:H9)</f>
        <v>2.0454545454545454</v>
      </c>
      <c r="I13" s="58" t="s">
        <v>134</v>
      </c>
    </row>
    <row r="14" spans="1:19" ht="15.75">
      <c r="A14" s="41"/>
      <c r="B14" s="41"/>
      <c r="C14" s="41"/>
      <c r="D14" s="42"/>
      <c r="E14" s="42"/>
      <c r="F14" s="42"/>
      <c r="G14" s="42"/>
      <c r="H14" s="42"/>
      <c r="I14" s="14"/>
    </row>
    <row r="15" spans="1:19" ht="15.75">
      <c r="A15" s="39"/>
      <c r="B15" s="39"/>
      <c r="C15" s="39"/>
      <c r="D15" s="40"/>
      <c r="E15" s="40"/>
      <c r="F15" s="40"/>
      <c r="G15" s="40"/>
      <c r="H15" s="40"/>
      <c r="I15" s="14"/>
    </row>
    <row r="16" spans="1:19" ht="15.75">
      <c r="A16" s="14">
        <v>8</v>
      </c>
      <c r="B16" s="14" t="s">
        <v>13</v>
      </c>
      <c r="C16" s="14" t="s">
        <v>43</v>
      </c>
      <c r="D16" s="17">
        <v>5</v>
      </c>
      <c r="E16" s="17">
        <f t="shared" si="0"/>
        <v>6720</v>
      </c>
      <c r="F16" s="45">
        <f t="shared" si="1"/>
        <v>1.0416666666666666E-2</v>
      </c>
      <c r="G16" s="17">
        <v>14</v>
      </c>
      <c r="H16" s="17">
        <f t="shared" si="2"/>
        <v>0.63636363636363635</v>
      </c>
      <c r="I16" s="14"/>
    </row>
    <row r="17" spans="1:11" ht="15.75">
      <c r="A17" s="14">
        <v>9</v>
      </c>
      <c r="B17" s="14" t="s">
        <v>14</v>
      </c>
      <c r="C17" s="14" t="s">
        <v>44</v>
      </c>
      <c r="D17" s="17">
        <v>5</v>
      </c>
      <c r="E17" s="17">
        <f t="shared" si="0"/>
        <v>158.4</v>
      </c>
      <c r="F17" s="45">
        <f t="shared" si="1"/>
        <v>1.0416666666666666E-2</v>
      </c>
      <c r="G17" s="17">
        <v>0.33</v>
      </c>
      <c r="H17" s="17">
        <f t="shared" si="2"/>
        <v>1.5000000000000001E-2</v>
      </c>
      <c r="I17" s="14"/>
    </row>
    <row r="18" spans="1:11" ht="16.5" thickBot="1">
      <c r="A18" s="14">
        <v>10</v>
      </c>
      <c r="B18" s="14" t="s">
        <v>15</v>
      </c>
      <c r="C18" s="14" t="s">
        <v>45</v>
      </c>
      <c r="D18" s="17">
        <v>960</v>
      </c>
      <c r="E18" s="17">
        <f t="shared" si="0"/>
        <v>13440</v>
      </c>
      <c r="F18" s="17">
        <f t="shared" si="1"/>
        <v>2</v>
      </c>
      <c r="G18" s="17">
        <v>28</v>
      </c>
      <c r="H18" s="17">
        <f t="shared" si="2"/>
        <v>1.2727272727272727</v>
      </c>
      <c r="I18" s="14"/>
    </row>
    <row r="19" spans="1:11" ht="16.5" thickTop="1">
      <c r="A19" s="59" t="s">
        <v>66</v>
      </c>
      <c r="B19" s="60"/>
      <c r="C19" s="60"/>
      <c r="D19" s="61">
        <f>SUM(D16:D18)</f>
        <v>970</v>
      </c>
      <c r="E19" s="61">
        <f>SUM(E16:E18)</f>
        <v>20318.400000000001</v>
      </c>
      <c r="F19" s="61"/>
      <c r="G19" s="61"/>
      <c r="H19" s="61"/>
      <c r="I19" s="62" t="s">
        <v>66</v>
      </c>
    </row>
    <row r="20" spans="1:11" ht="15.75">
      <c r="A20" s="63" t="s">
        <v>65</v>
      </c>
      <c r="B20" s="64"/>
      <c r="C20" s="64"/>
      <c r="D20" s="65">
        <f>D19/60</f>
        <v>16.166666666666668</v>
      </c>
      <c r="E20" s="65">
        <f>E19/60</f>
        <v>338.64000000000004</v>
      </c>
      <c r="F20" s="65"/>
      <c r="G20" s="65"/>
      <c r="H20" s="65"/>
      <c r="I20" s="66" t="s">
        <v>65</v>
      </c>
    </row>
    <row r="21" spans="1:11" ht="15.75">
      <c r="A21" s="63" t="s">
        <v>123</v>
      </c>
      <c r="B21" s="64"/>
      <c r="C21" s="64"/>
      <c r="D21" s="65">
        <f>D20/8</f>
        <v>2.0208333333333335</v>
      </c>
      <c r="E21" s="65">
        <f>E20/8</f>
        <v>42.330000000000005</v>
      </c>
      <c r="F21" s="65">
        <f>SUM(F16:F18)</f>
        <v>2.0208333333333335</v>
      </c>
      <c r="G21" s="65">
        <f>SUM(G16:G18)</f>
        <v>42.33</v>
      </c>
      <c r="H21" s="65"/>
      <c r="I21" s="66" t="s">
        <v>123</v>
      </c>
    </row>
    <row r="22" spans="1:11" ht="16.5" thickBot="1">
      <c r="A22" s="67" t="s">
        <v>126</v>
      </c>
      <c r="B22" s="68"/>
      <c r="C22" s="68"/>
      <c r="D22" s="69"/>
      <c r="E22" s="69">
        <f>E21/22</f>
        <v>1.9240909090909093</v>
      </c>
      <c r="F22" s="69"/>
      <c r="G22" s="69">
        <f>G21/22</f>
        <v>1.9240909090909091</v>
      </c>
      <c r="H22" s="69">
        <f>SUM(H16:H18)</f>
        <v>1.9240909090909091</v>
      </c>
      <c r="I22" s="70" t="s">
        <v>134</v>
      </c>
    </row>
    <row r="23" spans="1:11" ht="16.5" thickTop="1">
      <c r="A23" s="14"/>
      <c r="B23" s="14"/>
      <c r="C23" s="14"/>
      <c r="D23" s="17"/>
      <c r="E23" s="17"/>
      <c r="F23" s="17"/>
      <c r="G23" s="17"/>
      <c r="H23" s="17"/>
      <c r="I23" s="14"/>
    </row>
    <row r="24" spans="1:11" ht="15.75">
      <c r="A24" s="14"/>
      <c r="B24" s="14"/>
      <c r="C24" s="14"/>
      <c r="D24" s="17"/>
      <c r="E24" s="17"/>
      <c r="F24" s="17"/>
      <c r="G24" s="17"/>
      <c r="H24" s="17"/>
      <c r="I24" s="14"/>
    </row>
    <row r="25" spans="1:11" ht="15.75">
      <c r="A25" s="14">
        <v>11</v>
      </c>
      <c r="B25" s="14" t="s">
        <v>16</v>
      </c>
      <c r="C25" s="14" t="s">
        <v>46</v>
      </c>
      <c r="D25" s="17">
        <v>5</v>
      </c>
      <c r="E25" s="17">
        <f t="shared" si="0"/>
        <v>3360</v>
      </c>
      <c r="F25" s="45">
        <f t="shared" si="1"/>
        <v>1.0416666666666666E-2</v>
      </c>
      <c r="G25" s="17">
        <v>7</v>
      </c>
      <c r="H25" s="17">
        <f t="shared" si="2"/>
        <v>0.31818181818181818</v>
      </c>
      <c r="I25" s="14"/>
    </row>
    <row r="26" spans="1:11" ht="15.75">
      <c r="A26" s="14">
        <v>12</v>
      </c>
      <c r="B26" s="14" t="s">
        <v>17</v>
      </c>
      <c r="C26" s="14" t="s">
        <v>47</v>
      </c>
      <c r="D26" s="17">
        <v>5</v>
      </c>
      <c r="E26" s="17">
        <f t="shared" si="0"/>
        <v>10</v>
      </c>
      <c r="F26" s="45">
        <f t="shared" si="1"/>
        <v>1.0416666666666666E-2</v>
      </c>
      <c r="G26" s="45">
        <v>2.0833333333333332E-2</v>
      </c>
      <c r="H26" s="17">
        <f t="shared" si="2"/>
        <v>9.4696969696969689E-4</v>
      </c>
      <c r="I26" s="14"/>
      <c r="K26" s="2" t="s">
        <v>22</v>
      </c>
    </row>
    <row r="27" spans="1:11" ht="16.5" thickBot="1">
      <c r="A27" s="14">
        <v>13</v>
      </c>
      <c r="B27" s="14" t="s">
        <v>18</v>
      </c>
      <c r="C27" s="14" t="s">
        <v>48</v>
      </c>
      <c r="D27" s="17">
        <v>2</v>
      </c>
      <c r="E27" s="17">
        <f t="shared" si="0"/>
        <v>10080</v>
      </c>
      <c r="F27" s="45">
        <f t="shared" si="1"/>
        <v>4.1666666666666666E-3</v>
      </c>
      <c r="G27" s="17">
        <v>21</v>
      </c>
      <c r="H27" s="17">
        <f t="shared" si="2"/>
        <v>0.95454545454545459</v>
      </c>
      <c r="I27" s="14"/>
    </row>
    <row r="28" spans="1:11" s="46" customFormat="1" ht="16.5" thickTop="1">
      <c r="A28" s="59" t="s">
        <v>66</v>
      </c>
      <c r="B28" s="60"/>
      <c r="C28" s="60"/>
      <c r="D28" s="61">
        <f>SUM(D25:D27)</f>
        <v>12</v>
      </c>
      <c r="E28" s="61">
        <f>SUM(E25:E27)</f>
        <v>13450</v>
      </c>
      <c r="F28" s="61"/>
      <c r="G28" s="61"/>
      <c r="H28" s="61"/>
      <c r="I28" s="62" t="s">
        <v>66</v>
      </c>
    </row>
    <row r="29" spans="1:11" s="46" customFormat="1" ht="15.75">
      <c r="A29" s="63" t="s">
        <v>65</v>
      </c>
      <c r="B29" s="64"/>
      <c r="C29" s="64"/>
      <c r="D29" s="71">
        <f>D28/60</f>
        <v>0.2</v>
      </c>
      <c r="E29" s="65">
        <f>E28/60</f>
        <v>224.16666666666666</v>
      </c>
      <c r="F29" s="65"/>
      <c r="G29" s="65"/>
      <c r="H29" s="65"/>
      <c r="I29" s="66" t="s">
        <v>65</v>
      </c>
    </row>
    <row r="30" spans="1:11" s="46" customFormat="1" ht="15.75">
      <c r="A30" s="63" t="s">
        <v>123</v>
      </c>
      <c r="B30" s="64"/>
      <c r="C30" s="64"/>
      <c r="D30" s="71">
        <f>D29/8</f>
        <v>2.5000000000000001E-2</v>
      </c>
      <c r="E30" s="65">
        <f>E29/8</f>
        <v>28.020833333333332</v>
      </c>
      <c r="F30" s="71">
        <f>SUM(F25:F27)</f>
        <v>2.4999999999999998E-2</v>
      </c>
      <c r="G30" s="65">
        <f>SUM(G25:G27)</f>
        <v>28.020833333333332</v>
      </c>
      <c r="H30" s="65"/>
      <c r="I30" s="66" t="s">
        <v>123</v>
      </c>
    </row>
    <row r="31" spans="1:11" s="46" customFormat="1" ht="16.5" thickBot="1">
      <c r="A31" s="67" t="s">
        <v>126</v>
      </c>
      <c r="B31" s="68"/>
      <c r="C31" s="68"/>
      <c r="D31" s="69">
        <f>D30/22</f>
        <v>1.1363636363636365E-3</v>
      </c>
      <c r="E31" s="69">
        <f>E30/22</f>
        <v>1.2736742424242424</v>
      </c>
      <c r="F31" s="69"/>
      <c r="G31" s="69">
        <f>G30/22</f>
        <v>1.2736742424242424</v>
      </c>
      <c r="H31" s="69">
        <f>SUM(H25:H27)</f>
        <v>1.2736742424242424</v>
      </c>
      <c r="I31" s="70" t="s">
        <v>134</v>
      </c>
    </row>
    <row r="32" spans="1:11" s="46" customFormat="1" ht="16.5" thickTop="1">
      <c r="A32" s="41"/>
      <c r="B32" s="43"/>
      <c r="C32" s="43"/>
      <c r="D32" s="44"/>
      <c r="E32" s="44"/>
      <c r="F32" s="44"/>
      <c r="G32" s="44"/>
      <c r="H32" s="44"/>
      <c r="I32" s="43"/>
    </row>
    <row r="33" spans="1:9" ht="15.75">
      <c r="A33" s="14"/>
      <c r="B33" s="14"/>
      <c r="C33" s="14"/>
      <c r="D33" s="17"/>
      <c r="E33" s="17"/>
      <c r="F33" s="17"/>
      <c r="G33" s="17"/>
      <c r="H33" s="17"/>
      <c r="I33" s="14"/>
    </row>
    <row r="34" spans="1:9" ht="16.5" thickBot="1">
      <c r="A34" s="14">
        <v>14</v>
      </c>
      <c r="B34" s="14" t="s">
        <v>19</v>
      </c>
      <c r="C34" s="14" t="s">
        <v>49</v>
      </c>
      <c r="D34" s="17">
        <v>480</v>
      </c>
      <c r="E34" s="17">
        <f t="shared" si="0"/>
        <v>20160</v>
      </c>
      <c r="F34" s="17">
        <f t="shared" si="1"/>
        <v>1</v>
      </c>
      <c r="G34" s="17">
        <v>42</v>
      </c>
      <c r="H34" s="17">
        <f t="shared" si="2"/>
        <v>1.9090909090909092</v>
      </c>
    </row>
    <row r="35" spans="1:9" ht="16.5" thickTop="1">
      <c r="A35" s="59" t="s">
        <v>66</v>
      </c>
      <c r="B35" s="60"/>
      <c r="C35" s="60"/>
      <c r="D35" s="61">
        <f>SUM(D31:D34)</f>
        <v>480.00113636363636</v>
      </c>
      <c r="E35" s="61">
        <f>SUM(E31:E34)</f>
        <v>20161.273674242424</v>
      </c>
      <c r="F35" s="61"/>
      <c r="G35" s="61"/>
      <c r="H35" s="72"/>
      <c r="I35" s="62" t="s">
        <v>66</v>
      </c>
    </row>
    <row r="36" spans="1:9" ht="15.75">
      <c r="A36" s="63" t="s">
        <v>65</v>
      </c>
      <c r="B36" s="64"/>
      <c r="C36" s="64"/>
      <c r="D36" s="71">
        <f>D35/60</f>
        <v>8.0000189393939394</v>
      </c>
      <c r="E36" s="65">
        <f>E35/60</f>
        <v>336.02122790404042</v>
      </c>
      <c r="F36" s="65"/>
      <c r="G36" s="65"/>
      <c r="H36" s="19"/>
      <c r="I36" s="66" t="s">
        <v>65</v>
      </c>
    </row>
    <row r="37" spans="1:9" ht="15.75">
      <c r="A37" s="63" t="s">
        <v>123</v>
      </c>
      <c r="B37" s="64"/>
      <c r="C37" s="64"/>
      <c r="D37" s="71">
        <f>D36/8</f>
        <v>1.0000023674242424</v>
      </c>
      <c r="E37" s="65">
        <f>E36/8</f>
        <v>42.002653488005052</v>
      </c>
      <c r="F37" s="65">
        <f>SUM(F34)</f>
        <v>1</v>
      </c>
      <c r="G37" s="65">
        <f>SUM(G34:G34)</f>
        <v>42</v>
      </c>
      <c r="H37" s="19" t="s">
        <v>22</v>
      </c>
      <c r="I37" s="66" t="s">
        <v>123</v>
      </c>
    </row>
    <row r="38" spans="1:9" ht="16.5" thickBot="1">
      <c r="A38" s="67" t="s">
        <v>126</v>
      </c>
      <c r="B38" s="68"/>
      <c r="C38" s="68"/>
      <c r="D38" s="69">
        <f>D37/22</f>
        <v>4.5454653064738289E-2</v>
      </c>
      <c r="E38" s="69">
        <f>E37/22</f>
        <v>1.9092115221820478</v>
      </c>
      <c r="F38" s="69"/>
      <c r="G38" s="69">
        <f>G37/22</f>
        <v>1.9090909090909092</v>
      </c>
      <c r="H38" s="73">
        <f>SUM(H34)</f>
        <v>1.9090909090909092</v>
      </c>
      <c r="I38" s="70" t="s">
        <v>134</v>
      </c>
    </row>
    <row r="39" spans="1:9" ht="16.5" thickTop="1">
      <c r="A39" s="14"/>
      <c r="B39" s="14"/>
      <c r="C39" s="14"/>
      <c r="D39" s="17"/>
      <c r="E39" s="17"/>
      <c r="F39" s="17"/>
      <c r="G39" s="17"/>
      <c r="H39" s="17"/>
      <c r="I39" s="14"/>
    </row>
    <row r="40" spans="1:9" ht="15.75">
      <c r="A40" s="14"/>
      <c r="B40" s="14"/>
      <c r="C40" s="14"/>
      <c r="D40" s="17"/>
      <c r="E40" s="17"/>
      <c r="F40" s="17"/>
      <c r="G40" s="17"/>
      <c r="H40" s="17"/>
      <c r="I40" s="14"/>
    </row>
    <row r="41" spans="1:9" ht="15.75">
      <c r="A41" s="14">
        <v>15</v>
      </c>
      <c r="B41" s="14" t="s">
        <v>9</v>
      </c>
      <c r="C41" s="14" t="s">
        <v>42</v>
      </c>
      <c r="D41" s="17">
        <v>5</v>
      </c>
      <c r="E41" s="17">
        <f t="shared" si="0"/>
        <v>16800</v>
      </c>
      <c r="F41" s="17">
        <f t="shared" si="1"/>
        <v>1.0416666666666666E-2</v>
      </c>
      <c r="G41" s="17">
        <v>35</v>
      </c>
      <c r="H41" s="17">
        <f t="shared" si="2"/>
        <v>1.5909090909090908</v>
      </c>
      <c r="I41" s="14"/>
    </row>
    <row r="42" spans="1:9" ht="15.75">
      <c r="A42" s="14">
        <v>16</v>
      </c>
      <c r="B42" s="14" t="s">
        <v>10</v>
      </c>
      <c r="C42" s="14" t="s">
        <v>50</v>
      </c>
      <c r="D42" s="17">
        <v>1440</v>
      </c>
      <c r="E42" s="17">
        <f t="shared" si="0"/>
        <v>6720</v>
      </c>
      <c r="F42" s="17">
        <f t="shared" si="1"/>
        <v>3</v>
      </c>
      <c r="G42" s="17">
        <v>14</v>
      </c>
      <c r="H42" s="17">
        <f t="shared" si="2"/>
        <v>0.63636363636363635</v>
      </c>
      <c r="I42" s="14">
        <v>300000</v>
      </c>
    </row>
    <row r="43" spans="1:9" ht="15.75">
      <c r="A43" s="14">
        <v>17</v>
      </c>
      <c r="B43" s="14" t="s">
        <v>11</v>
      </c>
      <c r="C43" s="14" t="s">
        <v>51</v>
      </c>
      <c r="D43" s="17">
        <v>480</v>
      </c>
      <c r="E43" s="17">
        <f t="shared" si="0"/>
        <v>3360</v>
      </c>
      <c r="F43" s="17">
        <f t="shared" si="1"/>
        <v>1</v>
      </c>
      <c r="G43" s="17">
        <v>7</v>
      </c>
      <c r="H43" s="17">
        <f t="shared" si="2"/>
        <v>0.31818181818181818</v>
      </c>
      <c r="I43" s="14"/>
    </row>
    <row r="44" spans="1:9" ht="15.75">
      <c r="A44" s="14">
        <v>18</v>
      </c>
      <c r="B44" s="14" t="s">
        <v>26</v>
      </c>
      <c r="C44" s="14" t="s">
        <v>52</v>
      </c>
      <c r="D44" s="17">
        <v>480</v>
      </c>
      <c r="E44" s="17">
        <f t="shared" si="0"/>
        <v>3360</v>
      </c>
      <c r="F44" s="17">
        <f t="shared" si="1"/>
        <v>1</v>
      </c>
      <c r="G44" s="17">
        <v>7</v>
      </c>
      <c r="H44" s="17">
        <f t="shared" si="2"/>
        <v>0.31818181818181818</v>
      </c>
      <c r="I44" s="14"/>
    </row>
    <row r="45" spans="1:9" ht="15.75">
      <c r="A45" s="14">
        <v>19</v>
      </c>
      <c r="B45" s="14" t="s">
        <v>27</v>
      </c>
      <c r="C45" s="14" t="s">
        <v>53</v>
      </c>
      <c r="D45" s="17">
        <v>480</v>
      </c>
      <c r="E45" s="17">
        <f t="shared" si="0"/>
        <v>4800</v>
      </c>
      <c r="F45" s="17">
        <f t="shared" si="1"/>
        <v>1</v>
      </c>
      <c r="G45" s="17">
        <v>10</v>
      </c>
      <c r="H45" s="17">
        <f t="shared" si="2"/>
        <v>0.45454545454545453</v>
      </c>
      <c r="I45" s="14"/>
    </row>
    <row r="46" spans="1:9" ht="15.75">
      <c r="A46" s="14">
        <v>20</v>
      </c>
      <c r="B46" s="14" t="s">
        <v>28</v>
      </c>
      <c r="C46" s="14" t="s">
        <v>28</v>
      </c>
      <c r="D46" s="17">
        <v>3360</v>
      </c>
      <c r="E46" s="17">
        <f t="shared" si="0"/>
        <v>4800</v>
      </c>
      <c r="F46" s="17">
        <f t="shared" si="1"/>
        <v>7</v>
      </c>
      <c r="G46" s="17">
        <v>10</v>
      </c>
      <c r="H46" s="17">
        <f t="shared" si="2"/>
        <v>0.45454545454545453</v>
      </c>
      <c r="I46" s="14">
        <v>20000</v>
      </c>
    </row>
    <row r="47" spans="1:9" ht="15.75">
      <c r="A47" s="14"/>
      <c r="B47" s="14"/>
      <c r="C47" s="14"/>
      <c r="D47" s="17"/>
      <c r="E47" s="17"/>
      <c r="F47" s="17"/>
      <c r="G47" s="17"/>
      <c r="H47" s="17"/>
      <c r="I47" s="14"/>
    </row>
    <row r="48" spans="1:9" ht="15.75">
      <c r="A48" s="14">
        <v>21</v>
      </c>
      <c r="B48" s="14" t="s">
        <v>29</v>
      </c>
      <c r="C48" s="14" t="s">
        <v>29</v>
      </c>
      <c r="D48" s="17">
        <v>2400</v>
      </c>
      <c r="E48" s="17">
        <f t="shared" si="0"/>
        <v>3360</v>
      </c>
      <c r="F48" s="17">
        <f t="shared" si="1"/>
        <v>5</v>
      </c>
      <c r="G48" s="17">
        <v>7</v>
      </c>
      <c r="H48" s="17">
        <f t="shared" si="2"/>
        <v>0.31818181818181818</v>
      </c>
      <c r="I48" s="14">
        <v>95000</v>
      </c>
    </row>
    <row r="49" spans="1:12" ht="15.75">
      <c r="A49" s="14">
        <v>22</v>
      </c>
      <c r="B49" s="14" t="s">
        <v>30</v>
      </c>
      <c r="C49" s="18" t="s">
        <v>30</v>
      </c>
      <c r="D49" s="17">
        <v>13440</v>
      </c>
      <c r="E49" s="17">
        <f t="shared" si="0"/>
        <v>26880</v>
      </c>
      <c r="F49" s="17">
        <f t="shared" si="1"/>
        <v>28</v>
      </c>
      <c r="G49" s="17">
        <v>56</v>
      </c>
      <c r="H49" s="17">
        <f t="shared" si="2"/>
        <v>2.5454545454545454</v>
      </c>
      <c r="I49" s="14">
        <v>700000</v>
      </c>
    </row>
    <row r="50" spans="1:12" ht="15.75">
      <c r="A50" s="14"/>
      <c r="B50" s="14"/>
      <c r="C50" s="18"/>
      <c r="D50" s="17"/>
      <c r="E50" s="17"/>
      <c r="F50" s="17"/>
      <c r="G50" s="17"/>
      <c r="H50" s="17"/>
      <c r="I50" s="14"/>
    </row>
    <row r="51" spans="1:12" ht="15.75">
      <c r="A51" s="14">
        <v>30</v>
      </c>
      <c r="B51" s="14" t="s">
        <v>114</v>
      </c>
      <c r="C51" s="18" t="s">
        <v>84</v>
      </c>
      <c r="D51" s="17">
        <f t="shared" ref="D51:D59" si="3">F51*DayMin</f>
        <v>35520</v>
      </c>
      <c r="E51" s="17">
        <f t="shared" si="0"/>
        <v>71520</v>
      </c>
      <c r="F51" s="19">
        <v>74</v>
      </c>
      <c r="G51" s="19">
        <v>149</v>
      </c>
      <c r="H51" s="17">
        <f t="shared" si="2"/>
        <v>6.7727272727272725</v>
      </c>
      <c r="I51" s="14">
        <v>130000</v>
      </c>
    </row>
    <row r="52" spans="1:12" ht="15.75">
      <c r="A52" s="14">
        <v>31</v>
      </c>
      <c r="B52" s="14" t="s">
        <v>115</v>
      </c>
      <c r="C52" s="18" t="s">
        <v>107</v>
      </c>
      <c r="D52" s="17">
        <f t="shared" si="3"/>
        <v>26400</v>
      </c>
      <c r="E52" s="17">
        <f t="shared" si="0"/>
        <v>39840</v>
      </c>
      <c r="F52" s="19">
        <v>55</v>
      </c>
      <c r="G52" s="19">
        <v>83</v>
      </c>
      <c r="H52" s="17">
        <f t="shared" si="2"/>
        <v>3.7727272727272729</v>
      </c>
      <c r="I52" s="14">
        <v>100000</v>
      </c>
    </row>
    <row r="53" spans="1:12" ht="15.75">
      <c r="A53" s="14">
        <v>32</v>
      </c>
      <c r="B53" s="14" t="s">
        <v>116</v>
      </c>
      <c r="C53" s="18" t="s">
        <v>108</v>
      </c>
      <c r="D53" s="17">
        <f t="shared" si="3"/>
        <v>39360</v>
      </c>
      <c r="E53" s="17">
        <f t="shared" si="0"/>
        <v>39360</v>
      </c>
      <c r="F53" s="19">
        <v>82</v>
      </c>
      <c r="G53" s="19">
        <v>82</v>
      </c>
      <c r="H53" s="17">
        <f t="shared" si="2"/>
        <v>3.7272727272727271</v>
      </c>
      <c r="I53" s="14">
        <v>230000</v>
      </c>
    </row>
    <row r="54" spans="1:12" ht="15.75">
      <c r="A54" s="14">
        <v>33</v>
      </c>
      <c r="B54" s="14" t="s">
        <v>117</v>
      </c>
      <c r="C54" s="18" t="s">
        <v>111</v>
      </c>
      <c r="D54" s="17">
        <f t="shared" si="3"/>
        <v>16800</v>
      </c>
      <c r="E54" s="17">
        <f t="shared" si="0"/>
        <v>20160</v>
      </c>
      <c r="F54" s="19">
        <v>35</v>
      </c>
      <c r="G54" s="19">
        <v>42</v>
      </c>
      <c r="H54" s="17">
        <f t="shared" si="2"/>
        <v>1.9090909090909092</v>
      </c>
      <c r="I54" s="14">
        <v>20000</v>
      </c>
    </row>
    <row r="55" spans="1:12" ht="15.75">
      <c r="A55" s="14">
        <v>34</v>
      </c>
      <c r="B55" s="14" t="s">
        <v>118</v>
      </c>
      <c r="C55" s="18" t="s">
        <v>87</v>
      </c>
      <c r="D55" s="17">
        <f t="shared" si="3"/>
        <v>20160</v>
      </c>
      <c r="E55" s="17">
        <f t="shared" si="0"/>
        <v>24000</v>
      </c>
      <c r="F55" s="19">
        <v>42</v>
      </c>
      <c r="G55" s="19">
        <v>50</v>
      </c>
      <c r="H55" s="17">
        <f t="shared" si="2"/>
        <v>2.2727272727272729</v>
      </c>
      <c r="I55" s="14">
        <v>30000</v>
      </c>
    </row>
    <row r="56" spans="1:12" ht="15.75">
      <c r="A56" s="14">
        <v>35</v>
      </c>
      <c r="B56" s="14" t="s">
        <v>119</v>
      </c>
      <c r="C56" s="18" t="s">
        <v>109</v>
      </c>
      <c r="D56" s="17">
        <f t="shared" si="3"/>
        <v>111360</v>
      </c>
      <c r="E56" s="17">
        <f t="shared" si="0"/>
        <v>162720</v>
      </c>
      <c r="F56" s="19">
        <v>232</v>
      </c>
      <c r="G56" s="19">
        <v>339</v>
      </c>
      <c r="H56" s="17">
        <f t="shared" si="2"/>
        <v>15.409090909090908</v>
      </c>
      <c r="I56" s="14">
        <v>240000</v>
      </c>
    </row>
    <row r="57" spans="1:12" ht="15.75">
      <c r="A57" s="14">
        <v>36</v>
      </c>
      <c r="B57" s="14" t="s">
        <v>120</v>
      </c>
      <c r="C57" s="20" t="s">
        <v>91</v>
      </c>
      <c r="D57" s="17">
        <f t="shared" si="3"/>
        <v>44640</v>
      </c>
      <c r="E57" s="17">
        <f t="shared" si="0"/>
        <v>44640</v>
      </c>
      <c r="F57" s="19">
        <v>93</v>
      </c>
      <c r="G57" s="19">
        <v>93</v>
      </c>
      <c r="H57" s="17">
        <f t="shared" si="2"/>
        <v>4.2272727272727275</v>
      </c>
      <c r="I57" s="14">
        <v>80000</v>
      </c>
    </row>
    <row r="58" spans="1:12" ht="15.75">
      <c r="A58" s="14">
        <v>37</v>
      </c>
      <c r="B58" s="14" t="s">
        <v>121</v>
      </c>
      <c r="C58" s="20" t="s">
        <v>92</v>
      </c>
      <c r="D58" s="17">
        <f t="shared" si="3"/>
        <v>38880</v>
      </c>
      <c r="E58" s="17">
        <f t="shared" si="0"/>
        <v>59040</v>
      </c>
      <c r="F58" s="19">
        <v>81</v>
      </c>
      <c r="G58" s="19">
        <v>123</v>
      </c>
      <c r="H58" s="17">
        <f t="shared" si="2"/>
        <v>5.5909090909090908</v>
      </c>
      <c r="I58" s="14">
        <v>183000</v>
      </c>
    </row>
    <row r="59" spans="1:12" ht="15.75">
      <c r="A59" s="14">
        <v>38</v>
      </c>
      <c r="B59" s="14" t="s">
        <v>122</v>
      </c>
      <c r="C59" s="18" t="s">
        <v>93</v>
      </c>
      <c r="D59" s="17">
        <f t="shared" si="3"/>
        <v>8160</v>
      </c>
      <c r="E59" s="17">
        <f t="shared" si="0"/>
        <v>14400</v>
      </c>
      <c r="F59" s="19">
        <v>17</v>
      </c>
      <c r="G59" s="19">
        <v>30</v>
      </c>
      <c r="H59" s="17">
        <f t="shared" si="2"/>
        <v>1.3636363636363635</v>
      </c>
      <c r="I59" s="14">
        <v>24000</v>
      </c>
      <c r="K59" s="7"/>
      <c r="L59" s="7"/>
    </row>
    <row r="60" spans="1:12" ht="15.75">
      <c r="A60" s="14"/>
      <c r="B60" s="14"/>
      <c r="C60" s="18"/>
      <c r="D60" s="17"/>
      <c r="E60" s="17"/>
      <c r="F60" s="19"/>
      <c r="G60" s="19"/>
      <c r="H60" s="17"/>
      <c r="I60" s="14"/>
      <c r="K60" s="7"/>
      <c r="L60" s="7"/>
    </row>
    <row r="61" spans="1:12" ht="15.75">
      <c r="A61" s="14">
        <v>39</v>
      </c>
      <c r="B61" s="14" t="s">
        <v>31</v>
      </c>
      <c r="C61" s="18" t="s">
        <v>54</v>
      </c>
      <c r="D61" s="17">
        <v>3360</v>
      </c>
      <c r="E61" s="17">
        <f t="shared" si="0"/>
        <v>6720</v>
      </c>
      <c r="F61" s="17">
        <f t="shared" si="1"/>
        <v>7</v>
      </c>
      <c r="G61" s="17">
        <v>14</v>
      </c>
      <c r="H61" s="17">
        <f t="shared" si="2"/>
        <v>0.63636363636363635</v>
      </c>
      <c r="I61" s="14">
        <v>138000</v>
      </c>
    </row>
    <row r="62" spans="1:12" ht="15.75">
      <c r="A62" s="14">
        <v>40</v>
      </c>
      <c r="B62" s="14" t="s">
        <v>32</v>
      </c>
      <c r="C62" s="18" t="s">
        <v>55</v>
      </c>
      <c r="D62" s="17">
        <v>2400</v>
      </c>
      <c r="E62" s="17">
        <f t="shared" si="0"/>
        <v>13440</v>
      </c>
      <c r="F62" s="17">
        <f t="shared" si="1"/>
        <v>5</v>
      </c>
      <c r="G62" s="17">
        <v>28</v>
      </c>
      <c r="H62" s="17">
        <f t="shared" si="2"/>
        <v>1.2727272727272727</v>
      </c>
      <c r="I62" s="14">
        <v>300000</v>
      </c>
    </row>
    <row r="63" spans="1:12" ht="15.75">
      <c r="A63" s="14">
        <v>41</v>
      </c>
      <c r="B63" s="14" t="s">
        <v>33</v>
      </c>
      <c r="C63" s="14" t="s">
        <v>56</v>
      </c>
      <c r="D63" s="17">
        <v>960</v>
      </c>
      <c r="E63" s="17">
        <f t="shared" si="0"/>
        <v>4800</v>
      </c>
      <c r="F63" s="17">
        <f t="shared" si="1"/>
        <v>2</v>
      </c>
      <c r="G63" s="17">
        <v>10</v>
      </c>
      <c r="H63" s="17">
        <f t="shared" si="2"/>
        <v>0.45454545454545453</v>
      </c>
      <c r="I63" s="14">
        <v>20000</v>
      </c>
    </row>
    <row r="64" spans="1:12" ht="15.75">
      <c r="A64" s="14">
        <v>42</v>
      </c>
      <c r="B64" s="14" t="s">
        <v>34</v>
      </c>
      <c r="C64" s="14" t="s">
        <v>57</v>
      </c>
      <c r="D64" s="17">
        <v>3360</v>
      </c>
      <c r="E64" s="17">
        <f t="shared" si="0"/>
        <v>1612800</v>
      </c>
      <c r="F64" s="17">
        <f t="shared" si="1"/>
        <v>7</v>
      </c>
      <c r="G64" s="17">
        <v>3360</v>
      </c>
      <c r="H64" s="17">
        <f t="shared" si="2"/>
        <v>152.72727272727272</v>
      </c>
      <c r="I64" s="14">
        <v>17000</v>
      </c>
    </row>
    <row r="65" spans="1:18" ht="15.75">
      <c r="A65" s="14">
        <v>43</v>
      </c>
      <c r="B65" s="14" t="s">
        <v>35</v>
      </c>
      <c r="C65" s="14" t="s">
        <v>58</v>
      </c>
      <c r="D65" s="17">
        <v>3360</v>
      </c>
      <c r="E65" s="17">
        <f t="shared" si="0"/>
        <v>13440</v>
      </c>
      <c r="F65" s="17">
        <f t="shared" si="1"/>
        <v>7</v>
      </c>
      <c r="G65" s="17">
        <v>28</v>
      </c>
      <c r="H65" s="17">
        <f t="shared" si="2"/>
        <v>1.2727272727272727</v>
      </c>
      <c r="I65" s="14">
        <v>197000</v>
      </c>
      <c r="P65" s="6"/>
      <c r="Q65" s="6"/>
      <c r="R65" s="6"/>
    </row>
    <row r="66" spans="1:18" ht="15.75">
      <c r="A66" s="14">
        <v>44</v>
      </c>
      <c r="B66" s="14" t="s">
        <v>36</v>
      </c>
      <c r="C66" s="14" t="s">
        <v>59</v>
      </c>
      <c r="D66" s="17">
        <v>3360</v>
      </c>
      <c r="E66" s="17">
        <f t="shared" si="0"/>
        <v>6720</v>
      </c>
      <c r="F66" s="17">
        <f t="shared" si="1"/>
        <v>7</v>
      </c>
      <c r="G66" s="17">
        <v>14</v>
      </c>
      <c r="H66" s="17">
        <f t="shared" si="2"/>
        <v>0.63636363636363635</v>
      </c>
      <c r="I66" s="14"/>
    </row>
    <row r="67" spans="1:18" ht="15.75">
      <c r="A67" s="14">
        <v>45</v>
      </c>
      <c r="B67" s="14" t="s">
        <v>37</v>
      </c>
      <c r="C67" s="14" t="s">
        <v>60</v>
      </c>
      <c r="D67" s="17">
        <v>3360</v>
      </c>
      <c r="E67" s="17">
        <f t="shared" si="0"/>
        <v>6720</v>
      </c>
      <c r="F67" s="17">
        <f t="shared" si="1"/>
        <v>7</v>
      </c>
      <c r="G67" s="17">
        <v>14</v>
      </c>
      <c r="H67" s="17">
        <f t="shared" si="2"/>
        <v>0.63636363636363635</v>
      </c>
      <c r="I67" s="14">
        <v>293000</v>
      </c>
    </row>
    <row r="68" spans="1:18" ht="15.75">
      <c r="A68" s="14">
        <v>46</v>
      </c>
      <c r="B68" s="14" t="s">
        <v>61</v>
      </c>
      <c r="C68" s="14" t="s">
        <v>62</v>
      </c>
      <c r="D68" s="14">
        <v>0</v>
      </c>
      <c r="E68" s="14">
        <f t="shared" si="0"/>
        <v>0</v>
      </c>
      <c r="F68" s="17">
        <f t="shared" si="1"/>
        <v>0</v>
      </c>
      <c r="G68" s="17">
        <v>0</v>
      </c>
      <c r="H68" s="17">
        <f t="shared" si="2"/>
        <v>0</v>
      </c>
      <c r="I68" s="14">
        <v>0</v>
      </c>
    </row>
    <row r="69" spans="1:18" ht="15.75">
      <c r="A69" s="14"/>
      <c r="B69" s="14"/>
      <c r="C69" s="14"/>
      <c r="D69" s="14"/>
      <c r="E69" s="14"/>
      <c r="F69" s="21"/>
      <c r="G69" s="14"/>
      <c r="H69" s="14"/>
      <c r="I69" s="14"/>
      <c r="P69" s="5"/>
    </row>
    <row r="70" spans="1:18" ht="15.75">
      <c r="A70" s="14" t="s">
        <v>66</v>
      </c>
      <c r="B70" s="14"/>
      <c r="C70" s="14"/>
      <c r="D70" s="22">
        <f>SUM(D2:D68)</f>
        <v>391336.78174489929</v>
      </c>
      <c r="E70" s="22">
        <f>SUM(E2:E68)</f>
        <v>2369601.4074868537</v>
      </c>
      <c r="F70" s="17">
        <f t="shared" ref="F70:G70" si="4">SUM(F2:F68)</f>
        <v>815.13333333333333</v>
      </c>
      <c r="G70" s="17">
        <f t="shared" si="4"/>
        <v>4938.8085227272732</v>
      </c>
      <c r="H70" s="17"/>
      <c r="I70" s="22">
        <f>SUM(I2:I68)</f>
        <v>3117000</v>
      </c>
    </row>
    <row r="71" spans="1:18" ht="15.75">
      <c r="A71" s="14" t="s">
        <v>124</v>
      </c>
      <c r="B71" s="14"/>
      <c r="C71" s="14"/>
      <c r="D71" s="22">
        <f>D70/60</f>
        <v>6522.2796957483215</v>
      </c>
      <c r="E71" s="22">
        <f>E70/60</f>
        <v>39493.356791447564</v>
      </c>
      <c r="F71" s="21"/>
      <c r="G71" s="14"/>
      <c r="H71" s="14"/>
      <c r="I71" s="14"/>
    </row>
    <row r="72" spans="1:18" ht="15.75">
      <c r="A72" s="14" t="s">
        <v>123</v>
      </c>
      <c r="B72" s="14"/>
      <c r="C72" s="14"/>
      <c r="D72" s="22">
        <f>D71/8</f>
        <v>815.28496196854019</v>
      </c>
      <c r="E72" s="22">
        <f>E71/8</f>
        <v>4936.6695989309455</v>
      </c>
      <c r="F72" s="17"/>
      <c r="G72" s="17"/>
      <c r="H72" s="17"/>
      <c r="I72" s="17"/>
    </row>
    <row r="73" spans="1:18" ht="15.75">
      <c r="A73" s="14" t="s">
        <v>125</v>
      </c>
      <c r="B73" s="14"/>
      <c r="C73" s="14"/>
      <c r="D73" s="17">
        <f>D72/22</f>
        <v>37.058407362206374</v>
      </c>
      <c r="E73" s="17">
        <f>E72/22</f>
        <v>224.39407267867935</v>
      </c>
      <c r="F73" s="21"/>
      <c r="G73" s="14"/>
      <c r="H73" s="22">
        <f>SUM(H2:H68)</f>
        <v>224.25916666666663</v>
      </c>
      <c r="I73" s="14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MainData</vt:lpstr>
      <vt:lpstr>workday</vt:lpstr>
      <vt:lpstr>Sheet2</vt:lpstr>
      <vt:lpstr>ConcreteWorks</vt:lpstr>
      <vt:lpstr>VSMDATA_EQP</vt:lpstr>
      <vt:lpstr>VSMDATA_HSE</vt:lpstr>
      <vt:lpstr>Premob</vt:lpstr>
      <vt:lpstr>WORKED VERSION</vt:lpstr>
      <vt:lpstr>IMPROVEMENTS</vt:lpstr>
      <vt:lpstr>IMPROVEMENTS 2</vt:lpstr>
      <vt:lpstr>TO PLOT FINAL</vt:lpstr>
      <vt:lpstr>IMPROVEMENT3_FINAL</vt:lpstr>
      <vt:lpstr>Sheet1</vt:lpstr>
      <vt:lpstr>DayHrs</vt:lpstr>
      <vt:lpstr>DayMin</vt:lpstr>
      <vt:lpstr>daymins</vt:lpstr>
      <vt:lpstr>DaySec</vt:lpstr>
      <vt:lpstr>Dayx</vt:lpstr>
    </vt:vector>
  </TitlesOfParts>
  <Company>Shell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C.Bisike-Ojiako</dc:creator>
  <cp:lastModifiedBy>C.Bisike-Ojiako</cp:lastModifiedBy>
  <cp:lastPrinted>2012-07-10T09:08:02Z</cp:lastPrinted>
  <dcterms:created xsi:type="dcterms:W3CDTF">2012-06-19T09:48:08Z</dcterms:created>
  <dcterms:modified xsi:type="dcterms:W3CDTF">2012-07-12T07:16:45Z</dcterms:modified>
</cp:coreProperties>
</file>