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80" windowWidth="24240" windowHeight="13560" tabRatio="704"/>
  </bookViews>
  <sheets>
    <sheet name="Доработка UI ЛК Коллекция" sheetId="19" r:id="rId1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9" l="1"/>
  <c r="I10" i="19"/>
  <c r="K10" i="19" s="1"/>
  <c r="G10" i="19"/>
  <c r="J10" i="19" s="1"/>
  <c r="H9" i="19"/>
  <c r="I9" i="19"/>
  <c r="G9" i="19"/>
  <c r="J7" i="19"/>
  <c r="K7" i="19"/>
  <c r="M7" i="19"/>
  <c r="J8" i="19"/>
  <c r="K8" i="19"/>
  <c r="M8" i="19"/>
  <c r="K9" i="19"/>
  <c r="M9" i="19"/>
  <c r="J9" i="19" l="1"/>
  <c r="M10" i="19"/>
  <c r="J6" i="19"/>
  <c r="K6" i="19"/>
  <c r="M6" i="19"/>
  <c r="J3" i="19" l="1"/>
  <c r="K3" i="19"/>
  <c r="M3" i="19"/>
  <c r="J4" i="19"/>
  <c r="K4" i="19"/>
  <c r="M4" i="19"/>
  <c r="J5" i="19"/>
  <c r="K5" i="19"/>
  <c r="M5" i="19"/>
  <c r="J11" i="19"/>
  <c r="K11" i="19"/>
  <c r="M11" i="19"/>
  <c r="J12" i="19"/>
  <c r="K12" i="19"/>
  <c r="M12" i="19"/>
  <c r="J13" i="19"/>
  <c r="K13" i="19"/>
  <c r="M13" i="19"/>
  <c r="I16" i="19" l="1"/>
  <c r="I19" i="19" s="1"/>
  <c r="G16" i="19"/>
  <c r="G19" i="19" s="1"/>
  <c r="H16" i="19"/>
  <c r="H19" i="19" s="1"/>
  <c r="M16" i="19" l="1"/>
  <c r="M17" i="19" s="1"/>
  <c r="G17" i="19"/>
  <c r="G20" i="19"/>
  <c r="G21" i="19" l="1"/>
  <c r="L8" i="19" l="1"/>
  <c r="L10" i="19"/>
  <c r="L7" i="19"/>
  <c r="L9" i="19"/>
  <c r="L6" i="19"/>
  <c r="L5" i="19"/>
  <c r="L13" i="19"/>
  <c r="L12" i="19"/>
  <c r="L3" i="19"/>
  <c r="L11" i="19"/>
  <c r="L4" i="19"/>
  <c r="M18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18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<sst xmlns="http://schemas.openxmlformats.org/spreadsheetml/2006/main" count="41" uniqueCount="36">
  <si>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</si>
  <si>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</si>
  <si>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</si>
  <si>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</si>
  <si>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</si>
  <si>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</si>
  <si>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</si>
  <si>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</si>
  <si>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</si>
  <si>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</si>
  <si>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</si>
  <si>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</si>
  <si>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</si>
  <si>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</si>
  <si>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</si>
  <si>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</si>
  <si>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</si>
  <si>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</si>
  <si>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</si>
  <si>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</si>
  <si>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</si>
  <si>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</si>
  <si>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Тестирвание (на обоих окружениях)</t>
  </si>
  <si>
    <t>Менеджмент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</si>
  <si>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</si>
  <si>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</si>
  <si>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</si>
  <si>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2,5 потрачено</t>
  </si>
  <si>
    <t>Согласование требований с заказчиком и дизайнером</t>
  </si>
  <si>
    <t>Фронт</t>
  </si>
  <si>
    <t>Верстка шапки</t>
  </si>
  <si>
    <r>
      <t xml:space="preserve">Интеграция верстки
</t>
    </r>
    <r>
      <rPr>
        <sz val="8"/>
        <color theme="1"/>
        <rFont val="Arial"/>
        <family val="2"/>
        <charset val="204"/>
      </rPr>
      <t>Счётчик корзины теперь отображает не сумму в бонусах, а количество позиций в корзине</t>
    </r>
  </si>
  <si>
    <r>
      <t xml:space="preserve">Обновление скриптов управления блоками Корзина и Мои желания
</t>
    </r>
    <r>
      <rPr>
        <sz val="8"/>
        <color theme="1"/>
        <rFont val="Arial"/>
        <family val="2"/>
        <charset val="204"/>
      </rPr>
      <t>Используются в соответствующих разделах для обновления счётчиков без перезагрузки страницы.</t>
    </r>
  </si>
  <si>
    <t>Интеграция выбора города в новую шапку</t>
  </si>
  <si>
    <t>Доработка UI ЛК Коллекция</t>
  </si>
  <si>
    <r>
      <t xml:space="preserve">Реализация меню ЛК
</t>
    </r>
    <r>
      <rPr>
        <sz val="8"/>
        <color theme="1"/>
        <rFont val="Arial"/>
        <family val="2"/>
        <charset val="204"/>
      </rPr>
      <t>Реализация выпадающего меню с беджами и т.п.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</si>
</sst>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9"/>
  <sheetViews>
    <sheetView tabSelected="1" topLeftCell="C1" workbookViewId="0">
      <pane ySplit="1" topLeftCell="A2" activePane="bottomLeft" state="frozen"/>
      <selection activeCell="C1" sqref="C1"/>
      <selection pane="bottomLeft" activeCell="F7" sqref="F7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8.85546875" style="44" customWidth="1"/>
    <col min="4" max="4" width="25.28515625" style="22" bestFit="1" customWidth="1"/>
    <col min="5" max="5" width="12.85546875" style="7" bestFit="1" customWidth="1"/>
    <col min="6" max="6" width="52.710937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x14ac:dyDescent="0.25">
      <c r="A2" s="34"/>
      <c r="B2" s="35"/>
      <c r="C2" s="9">
        <f>SUM(L3:L13)</f>
        <v>61.261540737444719</v>
      </c>
      <c r="D2" s="10" t="s">
        <v>34</v>
      </c>
      <c r="E2" s="36"/>
      <c r="F2" s="17"/>
      <c r="G2" s="11"/>
      <c r="H2" s="11"/>
      <c r="I2" s="11"/>
      <c r="J2" s="11"/>
      <c r="K2" s="11"/>
      <c r="L2" s="8"/>
      <c r="M2" s="11"/>
      <c r="N2" s="40"/>
    </row>
    <row r="3" spans="1:14" s="18" customFormat="1" x14ac:dyDescent="0.25">
      <c r="A3" s="19"/>
      <c r="B3" s="19"/>
      <c r="C3" s="43"/>
      <c r="D3" s="20"/>
      <c r="E3" s="46"/>
      <c r="F3" s="16" t="s">
        <v>28</v>
      </c>
      <c r="G3" s="14">
        <v>1</v>
      </c>
      <c r="H3" s="14">
        <v>2</v>
      </c>
      <c r="I3" s="14">
        <v>2</v>
      </c>
      <c r="J3" s="13">
        <f t="shared" ref="J3:J13" si="0">(G3+4*H3+I3)/6</f>
        <v>1.8333333333333333</v>
      </c>
      <c r="K3" s="13">
        <f>I3/$G$18</f>
        <v>2.9411764705882351</v>
      </c>
      <c r="L3" s="15">
        <f>J3*$G$21/$G$17</f>
        <v>3.1313984577690137</v>
      </c>
      <c r="M3" s="13">
        <f t="shared" ref="M3:M13" si="1">(I3-G3)/6</f>
        <v>0.16666666666666666</v>
      </c>
      <c r="N3" s="50" t="s">
        <v>27</v>
      </c>
    </row>
    <row r="4" spans="1:14" s="18" customFormat="1" x14ac:dyDescent="0.25">
      <c r="A4" s="19"/>
      <c r="B4" s="19"/>
      <c r="C4" s="43"/>
      <c r="D4" s="20"/>
      <c r="E4" s="37" t="s">
        <v>29</v>
      </c>
      <c r="F4" s="16" t="s">
        <v>30</v>
      </c>
      <c r="G4" s="14">
        <v>4</v>
      </c>
      <c r="H4" s="14">
        <v>8</v>
      </c>
      <c r="I4" s="14">
        <v>16</v>
      </c>
      <c r="J4" s="13">
        <f t="shared" si="0"/>
        <v>8.6666666666666661</v>
      </c>
      <c r="K4" s="13">
        <f>I4/$G$18</f>
        <v>23.52941176470588</v>
      </c>
      <c r="L4" s="15">
        <f>J4*$G$21/$G$17</f>
        <v>14.802974527635337</v>
      </c>
      <c r="M4" s="13">
        <f t="shared" si="1"/>
        <v>2</v>
      </c>
      <c r="N4" s="1"/>
    </row>
    <row r="5" spans="1:14" s="18" customFormat="1" ht="34.5" x14ac:dyDescent="0.25">
      <c r="A5" s="19"/>
      <c r="B5" s="19"/>
      <c r="C5" s="43"/>
      <c r="D5" s="20"/>
      <c r="E5" s="46" t="s">
        <v>29</v>
      </c>
      <c r="F5" s="16" t="s">
        <v>31</v>
      </c>
      <c r="G5" s="14">
        <v>1</v>
      </c>
      <c r="H5" s="14">
        <v>2</v>
      </c>
      <c r="I5" s="14">
        <v>4</v>
      </c>
      <c r="J5" s="13">
        <f t="shared" si="0"/>
        <v>2.1666666666666665</v>
      </c>
      <c r="K5" s="13">
        <f>I5/$G$18</f>
        <v>5.8823529411764701</v>
      </c>
      <c r="L5" s="15">
        <f>J5*$G$21/$G$17</f>
        <v>3.7007436319088343</v>
      </c>
      <c r="M5" s="13">
        <f t="shared" si="1"/>
        <v>0.5</v>
      </c>
      <c r="N5" s="1"/>
    </row>
    <row r="6" spans="1:14" s="18" customFormat="1" ht="46.5" x14ac:dyDescent="0.25">
      <c r="A6" s="19"/>
      <c r="B6" s="19"/>
      <c r="C6" s="43"/>
      <c r="D6" s="20"/>
      <c r="E6" s="46" t="s">
        <v>29</v>
      </c>
      <c r="F6" s="16" t="s">
        <v>32</v>
      </c>
      <c r="G6" s="14">
        <v>1</v>
      </c>
      <c r="H6" s="14">
        <v>2</v>
      </c>
      <c r="I6" s="14">
        <v>4</v>
      </c>
      <c r="J6" s="13">
        <f t="shared" ref="J6" si="2">(G6+4*H6+I6)/6</f>
        <v>2.1666666666666665</v>
      </c>
      <c r="K6" s="13">
        <f>I6/$G$18</f>
        <v>5.8823529411764701</v>
      </c>
      <c r="L6" s="15">
        <f>J6*$G$21/$G$17</f>
        <v>3.7007436319088343</v>
      </c>
      <c r="M6" s="13">
        <f t="shared" ref="M6" si="3">(I6-G6)/6</f>
        <v>0.5</v>
      </c>
      <c r="N6" s="1"/>
    </row>
    <row r="7" spans="1:14" s="18" customFormat="1" ht="23.25" x14ac:dyDescent="0.25">
      <c r="A7" s="19"/>
      <c r="B7" s="19"/>
      <c r="C7" s="43"/>
      <c r="D7" s="20"/>
      <c r="E7" s="46" t="s">
        <v>29</v>
      </c>
      <c r="F7" s="16" t="s">
        <v>35</v>
      </c>
      <c r="G7" s="14">
        <v>1</v>
      </c>
      <c r="H7" s="14">
        <v>3</v>
      </c>
      <c r="I7" s="14">
        <v>6</v>
      </c>
      <c r="J7" s="13">
        <f t="shared" ref="J7:J10" si="4">(G7+4*H7+I7)/6</f>
        <v>3.1666666666666665</v>
      </c>
      <c r="K7" s="13">
        <f t="shared" ref="K7:K10" si="5">I7/$G$18</f>
        <v>8.8235294117647047</v>
      </c>
      <c r="L7" s="15">
        <f t="shared" ref="L7:L10" si="6">J7*$G$21/$G$17</f>
        <v>5.4087791543282959</v>
      </c>
      <c r="M7" s="13">
        <f t="shared" ref="M7:M10" si="7">(I7-G7)/6</f>
        <v>0.83333333333333337</v>
      </c>
      <c r="N7" s="1"/>
    </row>
    <row r="8" spans="1:14" s="18" customFormat="1" x14ac:dyDescent="0.25">
      <c r="A8" s="19"/>
      <c r="B8" s="19"/>
      <c r="C8" s="43"/>
      <c r="D8" s="20"/>
      <c r="E8" s="46" t="s">
        <v>29</v>
      </c>
      <c r="F8" s="16" t="s">
        <v>33</v>
      </c>
      <c r="G8" s="14">
        <v>1</v>
      </c>
      <c r="H8" s="14">
        <v>1</v>
      </c>
      <c r="I8" s="14">
        <v>2</v>
      </c>
      <c r="J8" s="13">
        <f t="shared" si="4"/>
        <v>1.1666666666666667</v>
      </c>
      <c r="K8" s="13">
        <f t="shared" si="5"/>
        <v>2.9411764705882351</v>
      </c>
      <c r="L8" s="15">
        <f t="shared" si="6"/>
        <v>1.9927081094893724</v>
      </c>
      <c r="M8" s="13">
        <f t="shared" si="7"/>
        <v>0.16666666666666666</v>
      </c>
      <c r="N8" s="1"/>
    </row>
    <row r="9" spans="1:14" s="18" customFormat="1" x14ac:dyDescent="0.25">
      <c r="A9" s="19"/>
      <c r="B9" s="19"/>
      <c r="C9" s="43"/>
      <c r="D9" s="20"/>
      <c r="E9" s="46" t="s">
        <v>21</v>
      </c>
      <c r="F9" s="49" t="s">
        <v>22</v>
      </c>
      <c r="G9" s="14">
        <f>SUM(G4:G8)*0.25</f>
        <v>2</v>
      </c>
      <c r="H9" s="14">
        <f t="shared" ref="H9:I9" si="8">SUM(H4:H8)*0.25</f>
        <v>4</v>
      </c>
      <c r="I9" s="14">
        <f t="shared" si="8"/>
        <v>8</v>
      </c>
      <c r="J9" s="13">
        <f t="shared" si="4"/>
        <v>4.333333333333333</v>
      </c>
      <c r="K9" s="13">
        <f t="shared" si="5"/>
        <v>11.76470588235294</v>
      </c>
      <c r="L9" s="15">
        <f t="shared" si="6"/>
        <v>7.4014872638176685</v>
      </c>
      <c r="M9" s="13">
        <f t="shared" si="7"/>
        <v>1</v>
      </c>
      <c r="N9" s="1"/>
    </row>
    <row r="10" spans="1:14" s="18" customFormat="1" x14ac:dyDescent="0.25">
      <c r="A10" s="19"/>
      <c r="B10" s="19"/>
      <c r="C10" s="43"/>
      <c r="D10" s="20"/>
      <c r="E10" s="46" t="s">
        <v>14</v>
      </c>
      <c r="F10" s="49" t="s">
        <v>14</v>
      </c>
      <c r="G10" s="14">
        <f>SUM(G4:G8)*0.3</f>
        <v>2.4</v>
      </c>
      <c r="H10" s="14">
        <f t="shared" ref="H10:I10" si="9">SUM(H4:H8)*0.3</f>
        <v>4.8</v>
      </c>
      <c r="I10" s="14">
        <f t="shared" si="9"/>
        <v>9.6</v>
      </c>
      <c r="J10" s="13">
        <f t="shared" si="4"/>
        <v>5.1999999999999993</v>
      </c>
      <c r="K10" s="13">
        <f t="shared" si="5"/>
        <v>14.117647058823527</v>
      </c>
      <c r="L10" s="15">
        <f t="shared" si="6"/>
        <v>8.8817847165812012</v>
      </c>
      <c r="M10" s="13">
        <f t="shared" si="7"/>
        <v>1.2</v>
      </c>
      <c r="N10" s="1"/>
    </row>
    <row r="11" spans="1:14" s="18" customFormat="1" ht="24" x14ac:dyDescent="0.25">
      <c r="A11" s="19"/>
      <c r="B11" s="19"/>
      <c r="C11" s="43"/>
      <c r="D11" s="20"/>
      <c r="E11" s="46" t="s">
        <v>23</v>
      </c>
      <c r="F11" s="16" t="s">
        <v>24</v>
      </c>
      <c r="G11" s="14">
        <v>3</v>
      </c>
      <c r="H11" s="14">
        <v>5</v>
      </c>
      <c r="I11" s="14">
        <v>8</v>
      </c>
      <c r="J11" s="13">
        <f t="shared" si="0"/>
        <v>5.166666666666667</v>
      </c>
      <c r="K11" s="13">
        <f>I11/$G$18</f>
        <v>11.76470588235294</v>
      </c>
      <c r="L11" s="15">
        <f>J11*$G$21/$G$17</f>
        <v>8.824850199167221</v>
      </c>
      <c r="M11" s="13">
        <f t="shared" si="1"/>
        <v>0.83333333333333337</v>
      </c>
      <c r="N11" s="1"/>
    </row>
    <row r="12" spans="1:14" s="18" customFormat="1" x14ac:dyDescent="0.25">
      <c r="A12" s="19"/>
      <c r="B12" s="19"/>
      <c r="C12" s="43"/>
      <c r="D12" s="20"/>
      <c r="E12" s="46"/>
      <c r="F12" s="16" t="s">
        <v>26</v>
      </c>
      <c r="G12" s="14">
        <v>1</v>
      </c>
      <c r="H12" s="14">
        <v>1</v>
      </c>
      <c r="I12" s="14">
        <v>1</v>
      </c>
      <c r="J12" s="13">
        <f t="shared" si="0"/>
        <v>1</v>
      </c>
      <c r="K12" s="13">
        <f>I12/$G$18</f>
        <v>1.4705882352941175</v>
      </c>
      <c r="L12" s="15">
        <f>J12*$G$21/$G$17</f>
        <v>1.7080355224194621</v>
      </c>
      <c r="M12" s="13">
        <f t="shared" si="1"/>
        <v>0</v>
      </c>
      <c r="N12" s="1"/>
    </row>
    <row r="13" spans="1:14" s="18" customFormat="1" x14ac:dyDescent="0.25">
      <c r="A13" s="19"/>
      <c r="B13" s="19"/>
      <c r="C13" s="48"/>
      <c r="D13" s="47"/>
      <c r="E13" s="46"/>
      <c r="F13" s="49" t="s">
        <v>25</v>
      </c>
      <c r="G13" s="14">
        <v>1</v>
      </c>
      <c r="H13" s="14">
        <v>1</v>
      </c>
      <c r="I13" s="14">
        <v>1</v>
      </c>
      <c r="J13" s="13">
        <f t="shared" si="0"/>
        <v>1</v>
      </c>
      <c r="K13" s="13">
        <f>I13/$G$18</f>
        <v>1.4705882352941175</v>
      </c>
      <c r="L13" s="15">
        <f>J13*$G$21/$G$17</f>
        <v>1.7080355224194621</v>
      </c>
      <c r="M13" s="13">
        <f t="shared" si="1"/>
        <v>0</v>
      </c>
      <c r="N13" s="1"/>
    </row>
    <row r="16" spans="1:14" x14ac:dyDescent="0.25">
      <c r="F16" s="26" t="s">
        <v>6</v>
      </c>
      <c r="G16" s="27">
        <f>SUM(G2:G13)</f>
        <v>18.399999999999999</v>
      </c>
      <c r="H16" s="27">
        <f>SUM(H2:H13)</f>
        <v>33.799999999999997</v>
      </c>
      <c r="I16" s="27">
        <f>SUM(I2:I13)</f>
        <v>61.6</v>
      </c>
      <c r="M16" s="32">
        <f>SQRT(SUMSQ(M2:M13))</f>
        <v>2.8955905173978667</v>
      </c>
    </row>
    <row r="17" spans="1:14" x14ac:dyDescent="0.25">
      <c r="F17" s="26" t="s">
        <v>13</v>
      </c>
      <c r="G17" s="27">
        <f>(G16+4*H16+I16)/6</f>
        <v>35.866666666666667</v>
      </c>
      <c r="H17" s="28"/>
      <c r="I17" s="27"/>
      <c r="M17" s="32">
        <f>2*M16/G18</f>
        <v>8.5164426982290191</v>
      </c>
    </row>
    <row r="18" spans="1:14" x14ac:dyDescent="0.25">
      <c r="F18" s="26" t="s">
        <v>5</v>
      </c>
      <c r="G18" s="29">
        <v>0.68</v>
      </c>
      <c r="H18" s="28"/>
      <c r="I18" s="27"/>
      <c r="M18" s="33">
        <f>M17/G21</f>
        <v>0.13901776866384852</v>
      </c>
    </row>
    <row r="19" spans="1:14" x14ac:dyDescent="0.25">
      <c r="A19" s="12"/>
      <c r="B19" s="12"/>
      <c r="C19" s="45"/>
      <c r="D19" s="12"/>
      <c r="E19" s="38"/>
      <c r="F19" s="26" t="s">
        <v>3</v>
      </c>
      <c r="G19" s="27">
        <f>G16/G18</f>
        <v>27.058823529411761</v>
      </c>
      <c r="H19" s="28">
        <f>H16/G18</f>
        <v>49.705882352941167</v>
      </c>
      <c r="I19" s="27">
        <f>I16/G18</f>
        <v>90.588235294117638</v>
      </c>
      <c r="M19" s="32"/>
    </row>
    <row r="20" spans="1:14" x14ac:dyDescent="0.25">
      <c r="A20" s="12"/>
      <c r="B20" s="12"/>
      <c r="C20" s="45"/>
      <c r="D20" s="12"/>
      <c r="E20" s="38"/>
      <c r="F20" s="30" t="s">
        <v>12</v>
      </c>
      <c r="G20" s="27">
        <f>(G19+4*H19+I19)/6</f>
        <v>52.745098039215684</v>
      </c>
      <c r="H20" s="28"/>
      <c r="I20" s="27"/>
      <c r="M20" s="32"/>
    </row>
    <row r="21" spans="1:14" x14ac:dyDescent="0.25">
      <c r="A21" s="12"/>
      <c r="B21" s="12"/>
      <c r="C21" s="45"/>
      <c r="D21" s="12"/>
      <c r="E21" s="38"/>
      <c r="F21" s="31" t="s">
        <v>11</v>
      </c>
      <c r="G21" s="27">
        <f>G20+M16*2/G18</f>
        <v>61.261540737444705</v>
      </c>
      <c r="H21" s="28"/>
      <c r="I21" s="27"/>
      <c r="M21" s="32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</sheetData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Доработка UI ЛК Коллекция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2014-04-01T13:19:52Z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