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 defaultThemeVersion="124226"/>
  <bookViews>
    <workbookView xWindow="75" yWindow="180" windowWidth="14940" windowHeight="1860" tabRatio="704" activeTab="3"/>
  </bookViews>
  <sheets>
    <sheet name="BR-7036_Вариант 1" sheetId="19" r:id="rId1"/>
    <sheet name="BR-7036_Вариант 2" sheetId="24" r:id="rId2"/>
    <sheet name="железо" sheetId="20" r:id="rId3"/>
    <sheet name="Вариант 1" sheetId="21" r:id="rId4"/>
    <sheet name="Вариант 2" sheetId="23" r:id="rId5"/>
  </sheets>
  <definedNames>
    <definedName name="_Toc388514390" localSheetId="0">'BR-7036_Вариант 1'!$D$12</definedName>
    <definedName name="apf">#REF!</definedName>
    <definedName name="oth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1" i="21" l="1"/>
  <c r="I11" i="24"/>
  <c r="J11" i="24"/>
  <c r="H11" i="24"/>
  <c r="H12" i="24"/>
  <c r="N18" i="24"/>
  <c r="K18" i="24"/>
  <c r="L18" i="24" s="1"/>
  <c r="N17" i="24"/>
  <c r="K17" i="24"/>
  <c r="L17" i="24" s="1"/>
  <c r="N16" i="24"/>
  <c r="K16" i="24"/>
  <c r="L16" i="24" s="1"/>
  <c r="N15" i="24"/>
  <c r="K15" i="24"/>
  <c r="L15" i="24" s="1"/>
  <c r="N14" i="24"/>
  <c r="K14" i="24"/>
  <c r="L14" i="24" s="1"/>
  <c r="N13" i="24"/>
  <c r="K13" i="24"/>
  <c r="L13" i="24" s="1"/>
  <c r="N10" i="24"/>
  <c r="K10" i="24"/>
  <c r="L10" i="24" s="1"/>
  <c r="N9" i="24"/>
  <c r="K9" i="24"/>
  <c r="L9" i="24" s="1"/>
  <c r="I12" i="24"/>
  <c r="N8" i="24"/>
  <c r="K8" i="24"/>
  <c r="L8" i="24" s="1"/>
  <c r="N7" i="24"/>
  <c r="K7" i="24"/>
  <c r="L7" i="24" s="1"/>
  <c r="N6" i="24"/>
  <c r="K6" i="24"/>
  <c r="L6" i="24" s="1"/>
  <c r="N5" i="24"/>
  <c r="K5" i="24"/>
  <c r="L5" i="24" s="1"/>
  <c r="N4" i="24"/>
  <c r="K4" i="24"/>
  <c r="L4" i="24" s="1"/>
  <c r="N3" i="24"/>
  <c r="K3" i="24"/>
  <c r="L3" i="24" s="1"/>
  <c r="F3" i="23"/>
  <c r="F42" i="21"/>
  <c r="F3" i="21"/>
  <c r="I21" i="24" l="1"/>
  <c r="I24" i="24" s="1"/>
  <c r="J12" i="24"/>
  <c r="N11" i="24"/>
  <c r="K12" i="24" l="1"/>
  <c r="L12" i="24" s="1"/>
  <c r="H21" i="24"/>
  <c r="N12" i="24"/>
  <c r="N21" i="24" s="1"/>
  <c r="N22" i="24" s="1"/>
  <c r="J21" i="24"/>
  <c r="J24" i="24" s="1"/>
  <c r="K11" i="24"/>
  <c r="L11" i="24" l="1"/>
  <c r="H24" i="24"/>
  <c r="H25" i="24" s="1"/>
  <c r="H26" i="24" s="1"/>
  <c r="H22" i="24"/>
  <c r="M7" i="24" l="1"/>
  <c r="M8" i="24"/>
  <c r="M6" i="24"/>
  <c r="M4" i="24"/>
  <c r="M3" i="24"/>
  <c r="M18" i="24"/>
  <c r="M16" i="24"/>
  <c r="M14" i="24"/>
  <c r="M5" i="24"/>
  <c r="M10" i="24"/>
  <c r="M17" i="24"/>
  <c r="M9" i="24"/>
  <c r="M13" i="24"/>
  <c r="M15" i="24"/>
  <c r="M12" i="24"/>
  <c r="N23" i="24"/>
  <c r="M11" i="24"/>
  <c r="C2" i="24" l="1"/>
  <c r="K18" i="19" l="1"/>
  <c r="L18" i="19" s="1"/>
  <c r="N18" i="19"/>
  <c r="J9" i="19" l="1"/>
  <c r="I9" i="19"/>
  <c r="H9" i="19"/>
  <c r="I14" i="19" l="1"/>
  <c r="J14" i="19"/>
  <c r="H14" i="19"/>
  <c r="J15" i="19" l="1"/>
  <c r="I15" i="19"/>
  <c r="H15" i="19"/>
  <c r="K8" i="19"/>
  <c r="L8" i="19" s="1"/>
  <c r="N8" i="19"/>
  <c r="N4" i="19"/>
  <c r="N5" i="19"/>
  <c r="N6" i="19"/>
  <c r="N7" i="19"/>
  <c r="N9" i="19"/>
  <c r="N10" i="19"/>
  <c r="N11" i="19"/>
  <c r="N12" i="19"/>
  <c r="N13" i="19"/>
  <c r="K4" i="19"/>
  <c r="L4" i="19" s="1"/>
  <c r="K5" i="19"/>
  <c r="L5" i="19" s="1"/>
  <c r="K6" i="19"/>
  <c r="L6" i="19" s="1"/>
  <c r="K7" i="19"/>
  <c r="L7" i="19" s="1"/>
  <c r="K9" i="19"/>
  <c r="L9" i="19" s="1"/>
  <c r="K10" i="19"/>
  <c r="L10" i="19" s="1"/>
  <c r="K11" i="19"/>
  <c r="L11" i="19" s="1"/>
  <c r="K12" i="19"/>
  <c r="L12" i="19" s="1"/>
  <c r="K13" i="19"/>
  <c r="L13" i="19" s="1"/>
  <c r="N3" i="19" l="1"/>
  <c r="K3" i="19"/>
  <c r="L3" i="19" s="1"/>
  <c r="K16" i="19" l="1"/>
  <c r="L16" i="19" s="1"/>
  <c r="N16" i="19"/>
  <c r="K17" i="19"/>
  <c r="L17" i="19" s="1"/>
  <c r="N17" i="19"/>
  <c r="K19" i="19"/>
  <c r="L19" i="19" s="1"/>
  <c r="N19" i="19"/>
  <c r="K20" i="19"/>
  <c r="L20" i="19" s="1"/>
  <c r="N20" i="19"/>
  <c r="K21" i="19"/>
  <c r="L21" i="19" s="1"/>
  <c r="N21" i="19"/>
  <c r="N15" i="19" l="1"/>
  <c r="K15" i="19"/>
  <c r="L15" i="19" s="1"/>
  <c r="K14" i="19" l="1"/>
  <c r="L14" i="19" s="1"/>
  <c r="N14" i="19"/>
  <c r="J24" i="19"/>
  <c r="J27" i="19" s="1"/>
  <c r="H24" i="19"/>
  <c r="H27" i="19" s="1"/>
  <c r="I24" i="19"/>
  <c r="I27" i="19" s="1"/>
  <c r="H25" i="19" l="1"/>
  <c r="H28" i="19"/>
  <c r="N24" i="19"/>
  <c r="H29" i="19" l="1"/>
  <c r="N25" i="19"/>
  <c r="M8" i="19" l="1"/>
  <c r="M18" i="19"/>
  <c r="M21" i="19"/>
  <c r="M4" i="19"/>
  <c r="M9" i="19"/>
  <c r="M13" i="19"/>
  <c r="M11" i="19"/>
  <c r="M12" i="19"/>
  <c r="M5" i="19"/>
  <c r="M10" i="19"/>
  <c r="M6" i="19"/>
  <c r="M7" i="19"/>
  <c r="M17" i="19"/>
  <c r="M19" i="19"/>
  <c r="M3" i="19"/>
  <c r="M16" i="19"/>
  <c r="M20" i="19"/>
  <c r="M15" i="19"/>
  <c r="M14" i="19"/>
  <c r="N26" i="19"/>
  <c r="C2" i="19" l="1"/>
</calcChain>
</file>

<file path=xl/comments1.xml><?xml version="1.0" encoding="utf-8"?>
<comments xmlns="http://schemas.openxmlformats.org/spreadsheetml/2006/main">
  <authors>
    <author>Автор</author>
  </authors>
  <commentList>
    <comment ref="G26" authorId="0">
      <text>
        <r>
          <rPr>
            <b/>
            <sz val="11"/>
            <color theme="1"/>
            <rFont val="Calibri"/>
            <family val="2"/>
            <scheme val="minor"/>
          </rPr>
          <t>Автор:</t>
        </r>
        <r>
          <rPr>
            <sz val="11"/>
            <color theme="1"/>
            <rFont val="Calibri"/>
            <family val="2"/>
            <scheme val="minor"/>
          </rPr>
          <t xml:space="preserve">
Фокусфакторы:
0,7 - команда знакома с проектом и хорошо знакома с технологиями, не очень загружена поддержкой
0,65 - команда не очень знакома с проектом, но хорошо знакома с технологиями, поддержки не много
0,6 - либо много поддержки у команды, либо мало опыта в технологиях и/или типе проекта
0,5 - всё плохо. Неопределённость в требованиях очень высока, состав команды не утверждён, нет опытных разработчиков.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G23" authorId="0">
      <text>
        <r>
          <rPr>
            <b/>
            <sz val="11"/>
            <color theme="1"/>
            <rFont val="Calibri"/>
            <family val="2"/>
            <scheme val="minor"/>
          </rPr>
          <t>Автор:</t>
        </r>
        <r>
          <rPr>
            <sz val="11"/>
            <color theme="1"/>
            <rFont val="Calibri"/>
            <family val="2"/>
            <scheme val="minor"/>
          </rPr>
          <t xml:space="preserve">
Фокусфакторы:
0,7 - команда знакома с проектом и хорошо знакома с технологиями, не очень загружена поддержкой
0,65 - команда не очень знакома с проектом, но хорошо знакома с технологиями, поддержки не много
0,6 - либо много поддержки у команды, либо мало опыта в технологиях и/или типе проекта
0,5 - всё плохо. Неопределённость в требованиях очень высока, состав команды не утверждён, нет опытных разработчиков.</t>
        </r>
      </text>
    </comment>
  </commentList>
</comments>
</file>

<file path=xl/sharedStrings.xml><?xml version="1.0" encoding="utf-8"?>
<sst xmlns="http://schemas.openxmlformats.org/spreadsheetml/2006/main" count="346" uniqueCount="96">
  <si>
    <t>Пессемистическая</t>
  </si>
  <si>
    <t>Оптмистическая</t>
  </si>
  <si>
    <t>Наиболее вероятная</t>
  </si>
  <si>
    <t>С поправкой на фокус фактор</t>
  </si>
  <si>
    <t>Комментарии, принятые допущения и ограничения</t>
  </si>
  <si>
    <t>Принятый фокус фактор</t>
  </si>
  <si>
    <t>Сумма идеальных трудозатрат</t>
  </si>
  <si>
    <t>Ожидаемое время</t>
  </si>
  <si>
    <t>С фокус фактором</t>
  </si>
  <si>
    <t>Оценка трудозатрат для КП</t>
  </si>
  <si>
    <t>σ</t>
  </si>
  <si>
    <t>Финальная оценка для компреда</t>
  </si>
  <si>
    <t>PERT с фокус фактором</t>
  </si>
  <si>
    <t>PERT идеальных трудозатрат</t>
  </si>
  <si>
    <t>Фича</t>
  </si>
  <si>
    <t>Итого,ч.</t>
  </si>
  <si>
    <t>Задача
Jira</t>
  </si>
  <si>
    <t>Статус
вып-я</t>
  </si>
  <si>
    <t>Задача</t>
  </si>
  <si>
    <t>Компонент
(тип работ)</t>
  </si>
  <si>
    <t>Аналитика</t>
  </si>
  <si>
    <t>Архитектура</t>
  </si>
  <si>
    <t>Деплой (на обоих окружениях)</t>
  </si>
  <si>
    <t>Приемка</t>
  </si>
  <si>
    <t>Сайт</t>
  </si>
  <si>
    <t>Отладка</t>
  </si>
  <si>
    <t xml:space="preserve">Архитектурная поддержка проекта </t>
  </si>
  <si>
    <t>Коннектор к банку</t>
  </si>
  <si>
    <t>Доработка реестрового взаимодействия  c ИС Банка по начислению бонусов</t>
  </si>
  <si>
    <t>Доработка раздела личного кабинета «Выписка»</t>
  </si>
  <si>
    <t>Процессинг/Сайт</t>
  </si>
  <si>
    <t>Процессинг</t>
  </si>
  <si>
    <t>Настройка компонента Процессинг для реализации предначисленных бонусов</t>
  </si>
  <si>
    <t>1. Сделать срок отложенных начислений равным 100 годам
2. Завести новую валюту для "предначисленных" бонусов</t>
  </si>
  <si>
    <t>Ведение отдельного счёта для "предначисленных" бонусов</t>
  </si>
  <si>
    <t>1. Заведение нового счёта (если ранее таковой у клиента отсутствовал)
2. Отложенное начисление бонусов
3. Отмена отложенного начисления</t>
  </si>
  <si>
    <t>1. Новая вёрстка
2. Новая колонка "Дата транзакци"
Новых фильтров не предполагается.</t>
  </si>
  <si>
    <t>Механизм очистки БД</t>
  </si>
  <si>
    <t>В связи с увеличивающимся объёмом транзакций, необходимо разработать механизм очистки исторических данных компонента Коннектор к Банку.
Исторические данные используются для осуществления поддержки и разбора проблем. Предложение: хранить данные только за последние 30 дней (если не для всех взаимодействий, то хотя бы для начислений).</t>
  </si>
  <si>
    <t>Внедрение новой версии Процессинга, БПШ и Профиля</t>
  </si>
  <si>
    <t>BR-7036 Отображение предначисленных бонусов</t>
  </si>
  <si>
    <t xml:space="preserve">Аналитика </t>
  </si>
  <si>
    <t>1. Актуализация требований, согласование доработок.
2. Подготовка спецификации к договору.
3. Обновление спецификации по итогам релиза.</t>
  </si>
  <si>
    <t>Должность</t>
  </si>
  <si>
    <t>Менеджер проекта</t>
  </si>
  <si>
    <t>Руководитель направления</t>
  </si>
  <si>
    <t>Обновление  документа "Описание электронного обмена информацией с ВТБ24-Лояльность"</t>
  </si>
  <si>
    <r>
      <t xml:space="preserve">Предначисленные бонусы будут храниться на отдельном счету пользователя как отложенные начисления. Предположительно, для таких начислений будет выделена отельная валюта -- предначисленный бонус.
1. Получение реестра
    1.1. Проведение начислений (с расширенным набором аттрибутов)
    1.2. Проведение пред-начислений
    1.3. Отмена пред-начислений
2. Формирование ответного файла
Ведение специального счёта вынесено в отдельную работу.
</t>
    </r>
    <r>
      <rPr>
        <b/>
        <sz val="8"/>
        <rFont val="Arial"/>
        <family val="2"/>
        <charset val="204"/>
      </rPr>
      <t>В оценку заложен риск того, что пред-начисления будут реализованы отдельным взаимодействием, которое добавит задачи:</t>
    </r>
    <r>
      <rPr>
        <sz val="8"/>
        <rFont val="Arial"/>
        <family val="2"/>
        <charset val="204"/>
      </rPr>
      <t xml:space="preserve">
1. Реализация и настройка нового взаимодействия (реестр + ответ)
2. Включение нового взаимодействия в отчёт по мониторингу</t>
    </r>
  </si>
  <si>
    <r>
      <t xml:space="preserve">Предначисленные бонусы будут храниться на отдельном счету пользователя как отложенные начисления. Предположительно, для таких начислений будет выделена отельная валюта -- предначисленный бонус.
1. Получение реестра
    1.1. Проведение начислений (с расширенным набором аттрибутов)
    1.2. Проведение пред-начислений
    1.3. Отмена пред-начислений
2. Формирование ответного файла
Ведение специального счёта вынесено в отдельную работу.
</t>
    </r>
    <r>
      <rPr>
        <b/>
        <sz val="8"/>
        <color rgb="FFFF0000"/>
        <rFont val="Arial"/>
        <family val="2"/>
        <charset val="204"/>
      </rPr>
      <t>В оценку заложен риск того, что пред-начисления будут реализованы отдельным взаимодействием, которое добавит задачи:</t>
    </r>
    <r>
      <rPr>
        <sz val="8"/>
        <rFont val="Arial"/>
        <family val="2"/>
        <charset val="204"/>
      </rPr>
      <t xml:space="preserve">
1. Реализация и настройка нового взаимодействия (реестр + ответ)
2. Включение нового взаимодействия в отчёт по мониторингу</t>
    </r>
  </si>
  <si>
    <t>Эта работа необходима для реализации данного функционала, поскольку при увеличении объема транзакций иные требования к нагрузке.
Включает в себя работы:
1. Обновление версий компонентов Процессинг, БПШ (Бонусный платёжный шлюз) и Профиль (используется БПШ)
2. Интеграция существующего функционала сайта с новой версией Процессинга, БПШ и Профиля</t>
  </si>
  <si>
    <t>1. Таблица
2. Независимый пейджинг
3. Независимые фильтры
4. Внутренняя интеграция с компонентом Процессинг
    4.1. Получение предначисленных транзакций (с фильтрацией)
    4.2. Получение баланса по предначисленным баллам</t>
  </si>
  <si>
    <t>Доработка таблицы с выпиской</t>
  </si>
  <si>
    <t>Доработка Процессинга – добавление времени предполагаемого начисления в Процессинг</t>
  </si>
  <si>
    <t>Сейчас Процессинг может хранить только время банковской транзакции (можно задать) и время балловой транзакции (нельзя задать, всегда равно времени попадания операции в Процессинг). 
Необходимо добавить возможность задания предполагаемого времени начисления с возможностью сортировки и фильтрации по нему.
В оценке заложены риски реализации.</t>
  </si>
  <si>
    <t>Публикация таблицы с операциями по "предначисленным" бонусам</t>
  </si>
  <si>
    <t>Аналитическая поддержка</t>
  </si>
  <si>
    <t>1. Коммуникации с дизайнером ВТБ24.
2. Запрос необходимых данных у заказчика.
3. Консультации Заказчика и команды при необходимости в процессе разработки, тестирования, приемки.</t>
  </si>
  <si>
    <t>Тестирование (на обоих окружениях)</t>
  </si>
  <si>
    <t>Тестирование</t>
  </si>
  <si>
    <t>Старший разработчик</t>
  </si>
  <si>
    <t>Ведущий тестировщик</t>
  </si>
  <si>
    <t>Команда Лояльности (должность необходимо уточнить)</t>
  </si>
  <si>
    <t>Старший разработчик + Команда Лояльности (должность необходимо уточнить)</t>
  </si>
  <si>
    <r>
      <t xml:space="preserve">Проектирование и согласование доработок взаимодействия </t>
    </r>
    <r>
      <rPr>
        <i/>
        <sz val="9"/>
        <color theme="1"/>
        <rFont val="Arial"/>
        <family val="2"/>
        <charset val="204"/>
      </rPr>
      <t>3.6 Начисление бонусов на бонусные счета клиентов</t>
    </r>
  </si>
  <si>
    <t>Управление проектом</t>
  </si>
  <si>
    <t>- инициация проекта (заведение задач в jira, создание проекта в реестре),
- создание и обновление проектного плана,
- контроль трудозатрат (бюджета),
- контроль исполнения требований (scope),
- контроль сроков,
- планирование ресурсов,
- отчеты.</t>
  </si>
  <si>
    <t>Техническое руководство (ревью кода, консультации по тех. реализации, коммуникации с командами  разработчиков)</t>
  </si>
  <si>
    <t>1. Деплой компонентов системы "Коллекция"
2. Деплой новой версии Процессинга, БПШ и Профиля</t>
  </si>
  <si>
    <t>Данные на вход для вычислений</t>
  </si>
  <si>
    <r>
      <t xml:space="preserve">• Миллион транзакций стоит 10 GB на оперативном сервере и 30 GB бэкапа
• Доступного на сегодня 3.3 TB на оперативном сервере и 7.1 TB на бэкапе (бэкап используют ВСЕ подсистемы)
• За последние 30 дней через нас прошло ~650 000  начислений
• По информации от ВТБ24 количество клиентов увеличится в </t>
    </r>
    <r>
      <rPr>
        <b/>
        <sz val="10"/>
        <color theme="1"/>
        <rFont val="Arial"/>
        <family val="2"/>
        <charset val="204"/>
      </rPr>
      <t>3 раза</t>
    </r>
    <r>
      <rPr>
        <sz val="10"/>
        <color theme="1"/>
        <rFont val="Arial"/>
        <family val="2"/>
        <charset val="204"/>
      </rPr>
      <t xml:space="preserve"> (и транзакций станет порядка 1 950 000  в месяц)
• По информации от ВТБ24 количество транзакций по начислением увеличится в </t>
    </r>
    <r>
      <rPr>
        <b/>
        <sz val="10"/>
        <color theme="1"/>
        <rFont val="Arial"/>
        <family val="2"/>
        <charset val="204"/>
      </rPr>
      <t>15 раз</t>
    </r>
    <r>
      <rPr>
        <sz val="10"/>
        <color theme="1"/>
        <rFont val="Arial"/>
        <family val="2"/>
        <charset val="204"/>
      </rPr>
      <t xml:space="preserve"> (и транзакций станет 29 350 000 в месяц)
• Хранения таких объёмов будет занимать 293.5 GB в месяц на оперативном сервере и 880.5 GB бэкапа
• В год уйдёт 3.522 GB на оперативном сервере и 10.556 GB бэкапа. Это больше, чем у нас есть на данный момент.
• Если не отменять пассирование, то в год уйдёт всего 234 GB на оперативном сервере и 702 GB бэкапа. Столько места мы найдём – нам хватит ещё на несколько лет :)</t>
    </r>
  </si>
  <si>
    <t>Детальная трудоемкость ч.ч.</t>
  </si>
  <si>
    <t>Почасовая ставка</t>
  </si>
  <si>
    <t>Цена без НДС</t>
  </si>
  <si>
    <t>ИТОГО, без НДС:</t>
  </si>
  <si>
    <t>Доработки компонентов системы "Коллекция", Процессинга, БПШ и Профиля</t>
  </si>
  <si>
    <t>Администрирование</t>
  </si>
  <si>
    <t>Системный администратор</t>
  </si>
  <si>
    <t>Установка и настройка новых серверов</t>
  </si>
  <si>
    <t>Закупка оборудования</t>
  </si>
  <si>
    <t>Цены</t>
  </si>
  <si>
    <t>Установка и настройка оборудования, миграция данных</t>
  </si>
  <si>
    <t>C временным downtime системы.</t>
  </si>
  <si>
    <t>Перенос данных, проверка</t>
  </si>
  <si>
    <t>Оборудование</t>
  </si>
  <si>
    <t>Наименование</t>
  </si>
  <si>
    <t>Оперативные машины</t>
  </si>
  <si>
    <t>Приближенная стоимость</t>
  </si>
  <si>
    <t>• Для апгрейда оперативных машин потребуется 8 дисков по 4 TB. 4 на основную ноду, 4 на failover (отказоустойчивость)
• Один диск стоит ~40 000 рублей. 8 дисков – ~320 000 рублей
• Такой апгрейд повысит ёмкость до ~8 TB , чего хватит на 1-2 года с прогнозируемой нагрузкой
• Это максимум, который можно поставить на текущие сервера
• Сколько стоит железо для бэкапа и какой там максимум я не знаю</t>
  </si>
  <si>
    <t>Бэкап-сервера</t>
  </si>
  <si>
    <t>1. Таблица
2. Внутренняя интеграция с компонентом Процессинг
   2.1. Получение предначисленных транзакций (с фильтрацией)
   2.2. Получение баланса по предначисленным баллам</t>
  </si>
  <si>
    <r>
      <t xml:space="preserve">Предначисленные бонусы будут храниться на отдельном счету пользователя как отложенные начисления. Предположительно, для таких начислений будет выделена отельная валюта -- предначисленный бонус.
1. Получение реестра
    1.1. Проведение начислений
    1.2. Проведение пред-начислений
    1.3. Отмена пред-начислений
2. Формирование ответного файла
Ведение специального счёта вынесено в отдельную работу.
</t>
    </r>
    <r>
      <rPr>
        <b/>
        <sz val="8"/>
        <rFont val="Arial"/>
        <family val="2"/>
        <charset val="204"/>
      </rPr>
      <t>В оценку заложен риск того, что пред-начисления будут реализованы отдельным взаимодействием, которое добавит задачи:</t>
    </r>
    <r>
      <rPr>
        <sz val="8"/>
        <rFont val="Arial"/>
        <family val="2"/>
        <charset val="204"/>
      </rPr>
      <t xml:space="preserve">
1. Реализация и настройка нового взаимодействия (реестр + ответ)
2. Включение нового взаимодействия в отчёт по мониторингу</t>
    </r>
  </si>
  <si>
    <t>Деплой компонентов системы "Коллекция"</t>
  </si>
  <si>
    <r>
      <t xml:space="preserve">Проектирование и согласование доработок взаимодействия </t>
    </r>
    <r>
      <rPr>
        <i/>
        <sz val="9"/>
        <color theme="1"/>
        <rFont val="Arial"/>
        <family val="2"/>
        <charset val="204"/>
      </rPr>
      <t xml:space="preserve">3.6 Начисление бонусов на бонусные счета клиентов </t>
    </r>
    <r>
      <rPr>
        <sz val="9"/>
        <color theme="1"/>
        <rFont val="Arial"/>
        <family val="2"/>
        <charset val="204"/>
      </rPr>
      <t>(или разработки нового взаимодействия)</t>
    </r>
  </si>
  <si>
    <r>
      <t xml:space="preserve">• Миллион транзакций стоит 10 GB на оперативном сервере и 30 GB бэкапа
• Доступного на сегодня 3.3 TB на оперативном сервере и 7.1 TB на бэкапе (бэкап используют ВСЕ подсистемы)
• За последние 30 дней через нас прошло ~650 000  начислений
• По информации от ВТБ24 количество клиентов </t>
    </r>
    <r>
      <rPr>
        <b/>
        <sz val="9"/>
        <color theme="1"/>
        <rFont val="Arial"/>
        <family val="2"/>
        <charset val="204"/>
      </rPr>
      <t>увеличится в 3 раза</t>
    </r>
    <r>
      <rPr>
        <sz val="9"/>
        <color theme="1"/>
        <rFont val="Arial"/>
        <family val="2"/>
        <charset val="204"/>
      </rPr>
      <t xml:space="preserve"> (и транзакций станет порядка 1 950 000  в месяц)
• По информации от ВТБ24 количество транзакций по начислением </t>
    </r>
    <r>
      <rPr>
        <b/>
        <sz val="9"/>
        <color theme="1"/>
        <rFont val="Arial"/>
        <family val="2"/>
        <charset val="204"/>
      </rPr>
      <t>увеличится в 15 раз</t>
    </r>
    <r>
      <rPr>
        <sz val="9"/>
        <color theme="1"/>
        <rFont val="Arial"/>
        <family val="2"/>
        <charset val="204"/>
      </rPr>
      <t xml:space="preserve"> (и транзакций станет 29 350 000 в месяц)
• Хранения таких объёмов будет занимать 293.5 GB в месяц на оперативном сервере и 880.5 GB бэкапа
• В год уйдёт 3.522 GB на оперативном сервере и 10.556 GB бэкапа. Это больше, чем у нас есть на данный момент.</t>
    </r>
  </si>
  <si>
    <t>Данные на вход для вычисления необходимых мощностей оборудования</t>
  </si>
  <si>
    <t>Стоимость оборудования приближенная ее необходимо уточнять.
• Для апгрейда оперативных машин потребуется 8 дисков по 4 TB. 4 на основную ноду, 4 на failover (отказоустойчивость)
• Один диск стоит ~40 000 рублей. 8 дисков (оператив.) – ~320 000 рублей. 4 диска (бэкап) – ~160 000 рублей
• Такой апгрейд повысит ёмкость (оператив.) до ~8 TB , чего хватит на 1-2 года с прогнозируемой нагрузкой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</si>
</sst>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&quot;р.&quot;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  <charset val="204"/>
    </font>
    <font>
      <sz val="8"/>
      <name val="Arial"/>
      <family val="2"/>
      <charset val="204"/>
    </font>
    <font>
      <b/>
      <sz val="9"/>
      <color rgb="FF0070C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u/>
      <sz val="9"/>
      <color theme="10"/>
      <name val="Arial"/>
      <family val="2"/>
      <charset val="204"/>
    </font>
    <font>
      <b/>
      <sz val="8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8"/>
      <color rgb="FFFF0000"/>
      <name val="Arial"/>
      <family val="2"/>
      <charset val="204"/>
    </font>
    <font>
      <i/>
      <sz val="9"/>
      <color theme="1"/>
      <name val="Arial"/>
      <family val="2"/>
      <charset val="204"/>
    </font>
    <font>
      <sz val="9"/>
      <color rgb="FF0070C0"/>
      <name val="Arial"/>
      <family val="2"/>
      <charset val="204"/>
    </font>
    <font>
      <b/>
      <sz val="12"/>
      <color theme="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1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top" wrapText="1"/>
    </xf>
    <xf numFmtId="1" fontId="7" fillId="3" borderId="3" xfId="0" applyNumberFormat="1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vertical="top" wrapText="1"/>
    </xf>
    <xf numFmtId="1" fontId="5" fillId="3" borderId="1" xfId="0" applyNumberFormat="1" applyFont="1" applyFill="1" applyBorder="1" applyAlignment="1">
      <alignment horizontal="center" vertical="top" wrapText="1"/>
    </xf>
    <xf numFmtId="0" fontId="10" fillId="0" borderId="0" xfId="0" applyFont="1" applyAlignment="1">
      <alignment vertical="top" wrapText="1"/>
    </xf>
    <xf numFmtId="1" fontId="5" fillId="0" borderId="1" xfId="0" applyNumberFormat="1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center" wrapText="1"/>
    </xf>
    <xf numFmtId="1" fontId="5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0" fontId="8" fillId="0" borderId="0" xfId="0" applyFont="1" applyFill="1" applyBorder="1" applyAlignment="1">
      <alignment horizontal="right" vertical="center" wrapText="1"/>
    </xf>
    <xf numFmtId="1" fontId="5" fillId="0" borderId="0" xfId="0" applyNumberFormat="1" applyFont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horizontal="center" vertical="center" wrapText="1"/>
    </xf>
    <xf numFmtId="2" fontId="5" fillId="0" borderId="0" xfId="0" applyNumberFormat="1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2" fontId="5" fillId="0" borderId="0" xfId="0" applyNumberFormat="1" applyFont="1" applyAlignment="1">
      <alignment horizontal="center" vertical="center" wrapText="1"/>
    </xf>
    <xf numFmtId="10" fontId="5" fillId="0" borderId="0" xfId="0" applyNumberFormat="1" applyFont="1" applyAlignment="1">
      <alignment horizontal="center" vertical="center" wrapText="1"/>
    </xf>
    <xf numFmtId="0" fontId="11" fillId="4" borderId="1" xfId="231" applyFont="1" applyFill="1" applyBorder="1" applyAlignment="1">
      <alignment horizontal="center" vertical="top" wrapText="1"/>
    </xf>
    <xf numFmtId="1" fontId="7" fillId="4" borderId="1" xfId="0" applyNumberFormat="1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1" fontId="7" fillId="2" borderId="3" xfId="0" applyNumberFormat="1" applyFont="1" applyFill="1" applyBorder="1" applyAlignment="1">
      <alignment horizontal="center" vertical="center" wrapText="1"/>
    </xf>
    <xf numFmtId="1" fontId="7" fillId="0" borderId="2" xfId="0" applyNumberFormat="1" applyFont="1" applyFill="1" applyBorder="1" applyAlignment="1">
      <alignment vertical="top" wrapText="1"/>
    </xf>
    <xf numFmtId="1" fontId="7" fillId="0" borderId="0" xfId="0" applyNumberFormat="1" applyFont="1" applyAlignment="1">
      <alignment horizontal="center" vertical="top" wrapText="1"/>
    </xf>
    <xf numFmtId="1" fontId="10" fillId="0" borderId="0" xfId="0" applyNumberFormat="1" applyFont="1" applyAlignment="1">
      <alignment vertical="top" wrapText="1"/>
    </xf>
    <xf numFmtId="0" fontId="8" fillId="0" borderId="4" xfId="0" applyFont="1" applyFill="1" applyBorder="1" applyAlignment="1">
      <alignment vertical="top" wrapText="1"/>
    </xf>
    <xf numFmtId="0" fontId="8" fillId="0" borderId="5" xfId="0" applyFont="1" applyFill="1" applyBorder="1" applyAlignment="1">
      <alignment vertical="top" wrapText="1"/>
    </xf>
    <xf numFmtId="1" fontId="7" fillId="0" borderId="4" xfId="0" applyNumberFormat="1" applyFont="1" applyFill="1" applyBorder="1" applyAlignment="1">
      <alignment vertical="top" wrapText="1"/>
    </xf>
    <xf numFmtId="1" fontId="7" fillId="0" borderId="5" xfId="0" applyNumberFormat="1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vertical="top" wrapText="1"/>
    </xf>
    <xf numFmtId="1" fontId="7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center" vertical="top" wrapText="1"/>
    </xf>
    <xf numFmtId="0" fontId="10" fillId="0" borderId="5" xfId="0" applyFont="1" applyFill="1" applyBorder="1" applyAlignment="1">
      <alignment horizontal="center" vertical="top" wrapText="1"/>
    </xf>
    <xf numFmtId="1" fontId="7" fillId="0" borderId="4" xfId="0" applyNumberFormat="1" applyFont="1" applyFill="1" applyBorder="1" applyAlignment="1">
      <alignment horizontal="center" vertical="top" wrapText="1"/>
    </xf>
    <xf numFmtId="1" fontId="7" fillId="0" borderId="5" xfId="0" applyNumberFormat="1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center" vertical="top" wrapText="1"/>
    </xf>
    <xf numFmtId="0" fontId="10" fillId="0" borderId="5" xfId="0" applyFont="1" applyFill="1" applyBorder="1" applyAlignment="1">
      <alignment horizontal="center" vertical="top" wrapText="1"/>
    </xf>
    <xf numFmtId="1" fontId="7" fillId="5" borderId="4" xfId="0" applyNumberFormat="1" applyFont="1" applyFill="1" applyBorder="1" applyAlignment="1">
      <alignment horizontal="center" vertical="top" wrapText="1"/>
    </xf>
    <xf numFmtId="0" fontId="10" fillId="5" borderId="4" xfId="0" applyFont="1" applyFill="1" applyBorder="1" applyAlignment="1">
      <alignment horizontal="center" vertical="top" wrapText="1"/>
    </xf>
    <xf numFmtId="0" fontId="10" fillId="5" borderId="4" xfId="0" applyFont="1" applyFill="1" applyBorder="1" applyAlignment="1">
      <alignment horizontal="center" vertical="top" wrapText="1"/>
    </xf>
    <xf numFmtId="0" fontId="10" fillId="5" borderId="1" xfId="0" applyFont="1" applyFill="1" applyBorder="1" applyAlignment="1">
      <alignment horizontal="center" vertical="top" wrapText="1"/>
    </xf>
    <xf numFmtId="0" fontId="10" fillId="5" borderId="1" xfId="0" applyFont="1" applyFill="1" applyBorder="1" applyAlignment="1">
      <alignment vertical="top" wrapText="1"/>
    </xf>
    <xf numFmtId="1" fontId="5" fillId="5" borderId="1" xfId="0" applyNumberFormat="1" applyFont="1" applyFill="1" applyBorder="1" applyAlignment="1">
      <alignment horizontal="center" vertical="top" wrapText="1"/>
    </xf>
    <xf numFmtId="1" fontId="7" fillId="5" borderId="1" xfId="0" applyNumberFormat="1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vertical="top" wrapText="1"/>
    </xf>
    <xf numFmtId="1" fontId="7" fillId="5" borderId="5" xfId="0" applyNumberFormat="1" applyFont="1" applyFill="1" applyBorder="1" applyAlignment="1">
      <alignment horizontal="center" vertical="top" wrapText="1"/>
    </xf>
    <xf numFmtId="0" fontId="10" fillId="5" borderId="5" xfId="0" applyFont="1" applyFill="1" applyBorder="1" applyAlignment="1">
      <alignment horizontal="center" vertical="top" wrapText="1"/>
    </xf>
    <xf numFmtId="0" fontId="10" fillId="5" borderId="5" xfId="0" applyFont="1" applyFill="1" applyBorder="1" applyAlignment="1">
      <alignment horizontal="center" vertical="top" wrapText="1"/>
    </xf>
    <xf numFmtId="1" fontId="7" fillId="5" borderId="2" xfId="0" applyNumberFormat="1" applyFont="1" applyFill="1" applyBorder="1" applyAlignment="1">
      <alignment horizontal="center" vertical="top" wrapText="1"/>
    </xf>
    <xf numFmtId="0" fontId="10" fillId="5" borderId="2" xfId="0" applyFont="1" applyFill="1" applyBorder="1" applyAlignment="1">
      <alignment horizontal="center" vertical="top" wrapText="1"/>
    </xf>
    <xf numFmtId="0" fontId="10" fillId="5" borderId="2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vertical="top" wrapText="1"/>
    </xf>
    <xf numFmtId="49" fontId="6" fillId="5" borderId="1" xfId="0" applyNumberFormat="1" applyFont="1" applyFill="1" applyBorder="1" applyAlignment="1">
      <alignment vertical="top" wrapText="1"/>
    </xf>
    <xf numFmtId="49" fontId="6" fillId="0" borderId="1" xfId="0" applyNumberFormat="1" applyFont="1" applyFill="1" applyBorder="1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13" fillId="0" borderId="1" xfId="0" applyFont="1" applyBorder="1"/>
    <xf numFmtId="0" fontId="1" fillId="0" borderId="1" xfId="0" applyFont="1" applyBorder="1" applyAlignment="1">
      <alignment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1" fontId="5" fillId="0" borderId="4" xfId="0" applyNumberFormat="1" applyFont="1" applyFill="1" applyBorder="1" applyAlignment="1">
      <alignment horizontal="center" vertical="top" wrapText="1"/>
    </xf>
    <xf numFmtId="0" fontId="10" fillId="0" borderId="3" xfId="0" applyFont="1" applyFill="1" applyBorder="1" applyAlignment="1">
      <alignment horizontal="left" vertical="top" wrapText="1"/>
    </xf>
    <xf numFmtId="0" fontId="10" fillId="0" borderId="7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1" fontId="16" fillId="0" borderId="1" xfId="0" applyNumberFormat="1" applyFont="1" applyFill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1" fontId="16" fillId="0" borderId="0" xfId="0" applyNumberFormat="1" applyFont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10" fillId="0" borderId="4" xfId="0" applyFont="1" applyFill="1" applyBorder="1" applyAlignment="1">
      <alignment horizontal="left" vertical="top" wrapText="1"/>
    </xf>
    <xf numFmtId="1" fontId="16" fillId="0" borderId="4" xfId="0" applyNumberFormat="1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17" fillId="6" borderId="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8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vertical="top" wrapText="1"/>
    </xf>
    <xf numFmtId="1" fontId="9" fillId="2" borderId="3" xfId="0" applyNumberFormat="1" applyFont="1" applyFill="1" applyBorder="1" applyAlignment="1">
      <alignment horizontal="center" vertical="center" wrapText="1"/>
    </xf>
    <xf numFmtId="1" fontId="9" fillId="2" borderId="7" xfId="0" applyNumberFormat="1" applyFont="1" applyFill="1" applyBorder="1" applyAlignment="1">
      <alignment horizontal="center" vertical="center" wrapText="1"/>
    </xf>
    <xf numFmtId="1" fontId="7" fillId="3" borderId="3" xfId="0" applyNumberFormat="1" applyFont="1" applyFill="1" applyBorder="1" applyAlignment="1">
      <alignment horizontal="center" vertical="top" wrapText="1"/>
    </xf>
    <xf numFmtId="1" fontId="7" fillId="3" borderId="7" xfId="0" applyNumberFormat="1" applyFont="1" applyFill="1" applyBorder="1" applyAlignment="1">
      <alignment horizontal="center" vertical="top" wrapText="1"/>
    </xf>
    <xf numFmtId="1" fontId="9" fillId="2" borderId="6" xfId="0" applyNumberFormat="1" applyFont="1" applyFill="1" applyBorder="1" applyAlignment="1">
      <alignment horizontal="center" vertical="center" wrapText="1"/>
    </xf>
    <xf numFmtId="1" fontId="7" fillId="3" borderId="6" xfId="0" applyNumberFormat="1" applyFont="1" applyFill="1" applyBorder="1" applyAlignment="1">
      <alignment horizontal="center" vertical="top" wrapText="1"/>
    </xf>
    <xf numFmtId="1" fontId="8" fillId="2" borderId="3" xfId="0" applyNumberFormat="1" applyFont="1" applyFill="1" applyBorder="1" applyAlignment="1">
      <alignment horizontal="center" vertical="center" wrapText="1"/>
    </xf>
    <xf numFmtId="1" fontId="8" fillId="2" borderId="7" xfId="0" applyNumberFormat="1" applyFont="1" applyFill="1" applyBorder="1" applyAlignment="1">
      <alignment horizontal="center" vertical="center" wrapText="1"/>
    </xf>
    <xf numFmtId="164" fontId="16" fillId="0" borderId="3" xfId="0" applyNumberFormat="1" applyFont="1" applyBorder="1" applyAlignment="1">
      <alignment horizontal="center" vertical="center" wrapText="1"/>
    </xf>
    <xf numFmtId="164" fontId="16" fillId="0" borderId="6" xfId="0" applyNumberFormat="1" applyFont="1" applyBorder="1" applyAlignment="1">
      <alignment horizontal="center" vertical="center" wrapText="1"/>
    </xf>
    <xf numFmtId="164" fontId="16" fillId="0" borderId="7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top" wrapText="1"/>
    </xf>
    <xf numFmtId="0" fontId="10" fillId="0" borderId="5" xfId="0" applyFont="1" applyFill="1" applyBorder="1" applyAlignment="1">
      <alignment horizontal="left" vertical="top" wrapText="1"/>
    </xf>
    <xf numFmtId="0" fontId="17" fillId="6" borderId="0" xfId="0" applyFont="1" applyFill="1" applyAlignment="1">
      <alignment horizontal="center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</cellXfs>
  <cellStyles count="23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3" builtinId="9" hidden="1"/>
    <cellStyle name="Открывавшаяся гиперссылка" xfId="234" builtinId="9" hidden="1"/>
  </cellStyles>
  <dxfs count="0"/>
  <tableStyles count="0" defaultTableStyle="TableStyleMedium9" defaultPivotStyle="PivotStyleLight16"/>
  <colors>
    <mruColors>
      <color rgb="FFFFFF99"/>
      <color rgb="FFFF7C80"/>
      <color rgb="FFFF505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37"/>
  <sheetViews>
    <sheetView topLeftCell="C1" workbookViewId="0">
      <pane ySplit="1" topLeftCell="A8" activePane="bottomLeft" state="frozen"/>
      <selection activeCell="C1" sqref="C1"/>
      <selection pane="bottomLeft" activeCell="I11" sqref="I11"/>
    </sheetView>
  </sheetViews>
  <sheetFormatPr defaultColWidth="8.85546875" defaultRowHeight="12" x14ac:dyDescent="0.25"/>
  <cols>
    <col min="1" max="1" width="12.28515625" style="17" hidden="1" customWidth="1"/>
    <col min="2" max="2" width="7.140625" style="17" hidden="1" customWidth="1"/>
    <col min="3" max="3" width="8.85546875" style="39" customWidth="1"/>
    <col min="4" max="4" width="32" style="18" customWidth="1"/>
    <col min="5" max="5" width="26.85546875" style="33" customWidth="1"/>
    <col min="6" max="6" width="14.85546875" style="6" bestFit="1" customWidth="1"/>
    <col min="7" max="7" width="45.28515625" style="19" customWidth="1"/>
    <col min="8" max="8" width="7.85546875" style="20" customWidth="1"/>
    <col min="9" max="9" width="10" style="20" customWidth="1"/>
    <col min="10" max="10" width="9.42578125" style="20" customWidth="1"/>
    <col min="11" max="11" width="9" style="20" customWidth="1"/>
    <col min="12" max="12" width="9.28515625" style="20" bestFit="1" customWidth="1"/>
    <col min="13" max="13" width="11.42578125" style="21" bestFit="1" customWidth="1"/>
    <col min="14" max="14" width="8" style="20" customWidth="1"/>
    <col min="15" max="15" width="102.28515625" style="36" customWidth="1"/>
    <col min="16" max="16384" width="8.85546875" style="11"/>
  </cols>
  <sheetData>
    <row r="1" spans="1:15" s="6" customFormat="1" ht="36" x14ac:dyDescent="0.25">
      <c r="A1" s="1" t="s">
        <v>16</v>
      </c>
      <c r="B1" s="1" t="s">
        <v>17</v>
      </c>
      <c r="C1" s="37" t="s">
        <v>15</v>
      </c>
      <c r="D1" s="2" t="s">
        <v>14</v>
      </c>
      <c r="E1" s="2" t="s">
        <v>43</v>
      </c>
      <c r="F1" s="2" t="s">
        <v>19</v>
      </c>
      <c r="G1" s="3" t="s">
        <v>18</v>
      </c>
      <c r="H1" s="4" t="s">
        <v>1</v>
      </c>
      <c r="I1" s="4" t="s">
        <v>2</v>
      </c>
      <c r="J1" s="4" t="s">
        <v>0</v>
      </c>
      <c r="K1" s="4" t="s">
        <v>7</v>
      </c>
      <c r="L1" s="4" t="s">
        <v>8</v>
      </c>
      <c r="M1" s="5" t="s">
        <v>9</v>
      </c>
      <c r="N1" s="4" t="s">
        <v>10</v>
      </c>
      <c r="O1" s="34" t="s">
        <v>4</v>
      </c>
    </row>
    <row r="2" spans="1:15" s="14" customFormat="1" ht="24" x14ac:dyDescent="0.25">
      <c r="A2" s="30"/>
      <c r="B2" s="31"/>
      <c r="C2" s="8">
        <f>SUM(M3:M21)</f>
        <v>500.96654004706426</v>
      </c>
      <c r="D2" s="9" t="s">
        <v>40</v>
      </c>
      <c r="E2" s="32"/>
      <c r="F2" s="32"/>
      <c r="G2" s="13"/>
      <c r="H2" s="10"/>
      <c r="I2" s="10"/>
      <c r="J2" s="10"/>
      <c r="K2" s="10"/>
      <c r="L2" s="10"/>
      <c r="M2" s="7"/>
      <c r="N2" s="10"/>
      <c r="O2" s="35"/>
    </row>
    <row r="3" spans="1:15" s="14" customFormat="1" ht="33.75" x14ac:dyDescent="0.25">
      <c r="A3" s="15"/>
      <c r="B3" s="15"/>
      <c r="C3" s="43"/>
      <c r="D3" s="41"/>
      <c r="E3" s="51" t="s">
        <v>44</v>
      </c>
      <c r="F3" s="45" t="s">
        <v>20</v>
      </c>
      <c r="G3" s="46" t="s">
        <v>41</v>
      </c>
      <c r="H3" s="12">
        <v>6</v>
      </c>
      <c r="I3" s="12">
        <v>10</v>
      </c>
      <c r="J3" s="12">
        <v>12</v>
      </c>
      <c r="K3" s="12">
        <f t="shared" ref="K3:K13" si="0">(H3+4*I3+J3)/6</f>
        <v>9.6666666666666661</v>
      </c>
      <c r="L3" s="12">
        <f>K3/$H$26</f>
        <v>13.80952380952381</v>
      </c>
      <c r="M3" s="47">
        <f>K3*$H$29/$H$25</f>
        <v>15.014499443328715</v>
      </c>
      <c r="N3" s="12">
        <f t="shared" ref="N3:N13" si="1">(J3-H3)/6</f>
        <v>1</v>
      </c>
      <c r="O3" s="48" t="s">
        <v>42</v>
      </c>
    </row>
    <row r="4" spans="1:15" s="14" customFormat="1" ht="36" x14ac:dyDescent="0.25">
      <c r="A4" s="15"/>
      <c r="B4" s="15"/>
      <c r="C4" s="38"/>
      <c r="D4" s="16"/>
      <c r="E4" s="50" t="s">
        <v>45</v>
      </c>
      <c r="F4" s="45" t="s">
        <v>21</v>
      </c>
      <c r="G4" s="46" t="s">
        <v>63</v>
      </c>
      <c r="H4" s="12">
        <v>2</v>
      </c>
      <c r="I4" s="12">
        <v>4</v>
      </c>
      <c r="J4" s="12">
        <v>8</v>
      </c>
      <c r="K4" s="12">
        <f t="shared" si="0"/>
        <v>4.333333333333333</v>
      </c>
      <c r="L4" s="12">
        <f>K4/$H$26</f>
        <v>6.1904761904761907</v>
      </c>
      <c r="M4" s="47">
        <f>K4*$H$29/$H$25</f>
        <v>6.7306376814921816</v>
      </c>
      <c r="N4" s="12">
        <f t="shared" si="1"/>
        <v>1</v>
      </c>
      <c r="O4" s="48"/>
    </row>
    <row r="5" spans="1:15" s="14" customFormat="1" ht="24" x14ac:dyDescent="0.25">
      <c r="A5" s="15"/>
      <c r="B5" s="15"/>
      <c r="C5" s="38"/>
      <c r="D5" s="16"/>
      <c r="E5" s="50" t="s">
        <v>45</v>
      </c>
      <c r="F5" s="45" t="s">
        <v>21</v>
      </c>
      <c r="G5" s="46" t="s">
        <v>46</v>
      </c>
      <c r="H5" s="12">
        <v>1</v>
      </c>
      <c r="I5" s="12">
        <v>2</v>
      </c>
      <c r="J5" s="12">
        <v>3</v>
      </c>
      <c r="K5" s="12">
        <f t="shared" si="0"/>
        <v>2</v>
      </c>
      <c r="L5" s="12">
        <f>K5/$H$26</f>
        <v>2.8571428571428572</v>
      </c>
      <c r="M5" s="47">
        <f>K5*$H$29/$H$25</f>
        <v>3.1064481606886996</v>
      </c>
      <c r="N5" s="12">
        <f t="shared" si="1"/>
        <v>0.33333333333333331</v>
      </c>
      <c r="O5" s="48"/>
    </row>
    <row r="6" spans="1:15" s="14" customFormat="1" ht="168.75" x14ac:dyDescent="0.25">
      <c r="A6" s="15"/>
      <c r="B6" s="15"/>
      <c r="C6" s="57"/>
      <c r="D6" s="58" t="s">
        <v>28</v>
      </c>
      <c r="E6" s="59" t="s">
        <v>59</v>
      </c>
      <c r="F6" s="60" t="s">
        <v>27</v>
      </c>
      <c r="G6" s="61" t="s">
        <v>28</v>
      </c>
      <c r="H6" s="62">
        <v>12</v>
      </c>
      <c r="I6" s="62">
        <v>24</v>
      </c>
      <c r="J6" s="62">
        <v>30</v>
      </c>
      <c r="K6" s="62">
        <f t="shared" si="0"/>
        <v>23</v>
      </c>
      <c r="L6" s="62">
        <f>K6/$H$26</f>
        <v>32.857142857142861</v>
      </c>
      <c r="M6" s="63">
        <f>K6*$H$29/$H$25</f>
        <v>35.724153847920043</v>
      </c>
      <c r="N6" s="62">
        <f t="shared" si="1"/>
        <v>3</v>
      </c>
      <c r="O6" s="64" t="s">
        <v>48</v>
      </c>
    </row>
    <row r="7" spans="1:15" s="14" customFormat="1" ht="33.75" x14ac:dyDescent="0.25">
      <c r="A7" s="15"/>
      <c r="B7" s="15"/>
      <c r="C7" s="68"/>
      <c r="D7" s="69"/>
      <c r="E7" s="70" t="s">
        <v>59</v>
      </c>
      <c r="F7" s="60" t="s">
        <v>27</v>
      </c>
      <c r="G7" s="61" t="s">
        <v>34</v>
      </c>
      <c r="H7" s="62">
        <v>4</v>
      </c>
      <c r="I7" s="62">
        <v>8</v>
      </c>
      <c r="J7" s="62">
        <v>16</v>
      </c>
      <c r="K7" s="62">
        <f t="shared" si="0"/>
        <v>8.6666666666666661</v>
      </c>
      <c r="L7" s="62">
        <f>K7/$H$26</f>
        <v>12.380952380952381</v>
      </c>
      <c r="M7" s="63">
        <f>K7*$H$29/$H$25</f>
        <v>13.461275362984363</v>
      </c>
      <c r="N7" s="62">
        <f t="shared" si="1"/>
        <v>2</v>
      </c>
      <c r="O7" s="64" t="s">
        <v>35</v>
      </c>
    </row>
    <row r="8" spans="1:15" s="14" customFormat="1" ht="56.25" x14ac:dyDescent="0.25">
      <c r="A8" s="15"/>
      <c r="B8" s="15"/>
      <c r="C8" s="68"/>
      <c r="D8" s="69"/>
      <c r="E8" s="70" t="s">
        <v>59</v>
      </c>
      <c r="F8" s="60" t="s">
        <v>27</v>
      </c>
      <c r="G8" s="61" t="s">
        <v>37</v>
      </c>
      <c r="H8" s="62">
        <v>2</v>
      </c>
      <c r="I8" s="62">
        <v>4</v>
      </c>
      <c r="J8" s="62">
        <v>8</v>
      </c>
      <c r="K8" s="62">
        <f t="shared" si="0"/>
        <v>4.333333333333333</v>
      </c>
      <c r="L8" s="62">
        <f>K8/$H$26</f>
        <v>6.1904761904761907</v>
      </c>
      <c r="M8" s="63">
        <f>K8*$H$29/$H$25</f>
        <v>6.7306376814921816</v>
      </c>
      <c r="N8" s="62">
        <f t="shared" si="1"/>
        <v>1</v>
      </c>
      <c r="O8" s="72" t="s">
        <v>38</v>
      </c>
    </row>
    <row r="9" spans="1:15" s="14" customFormat="1" ht="67.5" x14ac:dyDescent="0.25">
      <c r="A9" s="15"/>
      <c r="B9" s="15"/>
      <c r="C9" s="68"/>
      <c r="D9" s="69"/>
      <c r="E9" s="70" t="s">
        <v>62</v>
      </c>
      <c r="F9" s="60" t="s">
        <v>30</v>
      </c>
      <c r="G9" s="71" t="s">
        <v>39</v>
      </c>
      <c r="H9" s="62">
        <f>20+12</f>
        <v>32</v>
      </c>
      <c r="I9" s="62">
        <f>40+18</f>
        <v>58</v>
      </c>
      <c r="J9" s="62">
        <f>64+20</f>
        <v>84</v>
      </c>
      <c r="K9" s="62">
        <f t="shared" si="0"/>
        <v>58</v>
      </c>
      <c r="L9" s="62">
        <f>K9/$H$26</f>
        <v>82.857142857142861</v>
      </c>
      <c r="M9" s="63">
        <f>K9*$H$29/$H$25</f>
        <v>90.086996659972286</v>
      </c>
      <c r="N9" s="62">
        <f t="shared" si="1"/>
        <v>8.6666666666666661</v>
      </c>
      <c r="O9" s="72" t="s">
        <v>49</v>
      </c>
    </row>
    <row r="10" spans="1:15" s="14" customFormat="1" ht="24" x14ac:dyDescent="0.25">
      <c r="A10" s="15"/>
      <c r="B10" s="15"/>
      <c r="C10" s="68"/>
      <c r="D10" s="69"/>
      <c r="E10" s="70" t="s">
        <v>59</v>
      </c>
      <c r="F10" s="60" t="s">
        <v>31</v>
      </c>
      <c r="G10" s="71" t="s">
        <v>32</v>
      </c>
      <c r="H10" s="62">
        <v>1</v>
      </c>
      <c r="I10" s="62">
        <v>2</v>
      </c>
      <c r="J10" s="62">
        <v>4</v>
      </c>
      <c r="K10" s="62">
        <f t="shared" si="0"/>
        <v>2.1666666666666665</v>
      </c>
      <c r="L10" s="62">
        <f>K10/$H$26</f>
        <v>3.0952380952380953</v>
      </c>
      <c r="M10" s="63">
        <f>K10*$H$29/$H$25</f>
        <v>3.3653188407460908</v>
      </c>
      <c r="N10" s="62">
        <f t="shared" si="1"/>
        <v>0.5</v>
      </c>
      <c r="O10" s="72" t="s">
        <v>33</v>
      </c>
    </row>
    <row r="11" spans="1:15" s="14" customFormat="1" ht="67.5" x14ac:dyDescent="0.25">
      <c r="A11" s="15"/>
      <c r="B11" s="15"/>
      <c r="C11" s="65"/>
      <c r="D11" s="66"/>
      <c r="E11" s="67" t="s">
        <v>61</v>
      </c>
      <c r="F11" s="60" t="s">
        <v>31</v>
      </c>
      <c r="G11" s="71" t="s">
        <v>52</v>
      </c>
      <c r="H11" s="62">
        <v>32</v>
      </c>
      <c r="I11" s="62">
        <v>42</v>
      </c>
      <c r="J11" s="62">
        <v>48</v>
      </c>
      <c r="K11" s="62">
        <f t="shared" si="0"/>
        <v>41.333333333333336</v>
      </c>
      <c r="L11" s="62">
        <f>K11/$H$26</f>
        <v>59.047619047619058</v>
      </c>
      <c r="M11" s="63">
        <f>K11*$H$29/$H$25</f>
        <v>64.199928654233133</v>
      </c>
      <c r="N11" s="62">
        <f t="shared" si="1"/>
        <v>2.6666666666666665</v>
      </c>
      <c r="O11" s="72" t="s">
        <v>53</v>
      </c>
    </row>
    <row r="12" spans="1:15" s="14" customFormat="1" ht="67.5" x14ac:dyDescent="0.25">
      <c r="A12" s="15"/>
      <c r="B12" s="15"/>
      <c r="C12" s="53"/>
      <c r="D12" s="55" t="s">
        <v>29</v>
      </c>
      <c r="E12" s="51" t="s">
        <v>59</v>
      </c>
      <c r="F12" s="45" t="s">
        <v>24</v>
      </c>
      <c r="G12" s="46" t="s">
        <v>54</v>
      </c>
      <c r="H12" s="12">
        <v>8</v>
      </c>
      <c r="I12" s="12">
        <v>16</v>
      </c>
      <c r="J12" s="12">
        <v>24</v>
      </c>
      <c r="K12" s="12">
        <f t="shared" si="0"/>
        <v>16</v>
      </c>
      <c r="L12" s="12">
        <f>K12/$H$26</f>
        <v>22.857142857142858</v>
      </c>
      <c r="M12" s="47">
        <f>K12*$H$29/$H$25</f>
        <v>24.851585285509596</v>
      </c>
      <c r="N12" s="12">
        <f t="shared" si="1"/>
        <v>2.6666666666666665</v>
      </c>
      <c r="O12" s="73" t="s">
        <v>50</v>
      </c>
    </row>
    <row r="13" spans="1:15" s="14" customFormat="1" ht="45" x14ac:dyDescent="0.25">
      <c r="A13" s="15"/>
      <c r="B13" s="15"/>
      <c r="C13" s="54"/>
      <c r="D13" s="56"/>
      <c r="E13" s="52" t="s">
        <v>59</v>
      </c>
      <c r="F13" s="45" t="s">
        <v>24</v>
      </c>
      <c r="G13" s="46" t="s">
        <v>51</v>
      </c>
      <c r="H13" s="12">
        <v>2</v>
      </c>
      <c r="I13" s="12">
        <v>4</v>
      </c>
      <c r="J13" s="12">
        <v>8</v>
      </c>
      <c r="K13" s="12">
        <f t="shared" si="0"/>
        <v>4.333333333333333</v>
      </c>
      <c r="L13" s="12">
        <f>K13/$H$26</f>
        <v>6.1904761904761907</v>
      </c>
      <c r="M13" s="47">
        <f>K13*$H$29/$H$25</f>
        <v>6.7306376814921816</v>
      </c>
      <c r="N13" s="12">
        <f t="shared" si="1"/>
        <v>1</v>
      </c>
      <c r="O13" s="73" t="s">
        <v>36</v>
      </c>
    </row>
    <row r="14" spans="1:15" s="14" customFormat="1" x14ac:dyDescent="0.25">
      <c r="A14" s="15"/>
      <c r="B14" s="15"/>
      <c r="C14" s="38"/>
      <c r="D14" s="16"/>
      <c r="E14" s="50" t="s">
        <v>60</v>
      </c>
      <c r="F14" s="45" t="s">
        <v>58</v>
      </c>
      <c r="G14" s="49" t="s">
        <v>57</v>
      </c>
      <c r="H14" s="12">
        <f>SUM(H6:H13)*0.3</f>
        <v>27.9</v>
      </c>
      <c r="I14" s="12">
        <f t="shared" ref="I14:J14" si="2">SUM(I6:I13)*0.3</f>
        <v>47.4</v>
      </c>
      <c r="J14" s="12">
        <f t="shared" si="2"/>
        <v>66.599999999999994</v>
      </c>
      <c r="K14" s="12">
        <f t="shared" ref="K14:K21" si="3">(H14+4*I14+J14)/6</f>
        <v>47.35</v>
      </c>
      <c r="L14" s="12">
        <f>K14/$H$26</f>
        <v>67.642857142857153</v>
      </c>
      <c r="M14" s="47">
        <f>K14*$H$29/$H$25</f>
        <v>73.545160204304963</v>
      </c>
      <c r="N14" s="12">
        <f t="shared" ref="N14:N21" si="4">(J14-H14)/6</f>
        <v>6.4499999999999993</v>
      </c>
      <c r="O14" s="73"/>
    </row>
    <row r="15" spans="1:15" s="14" customFormat="1" x14ac:dyDescent="0.25">
      <c r="A15" s="15"/>
      <c r="B15" s="15"/>
      <c r="C15" s="38"/>
      <c r="D15" s="16"/>
      <c r="E15" s="50" t="s">
        <v>59</v>
      </c>
      <c r="F15" s="45" t="s">
        <v>25</v>
      </c>
      <c r="G15" s="49" t="s">
        <v>25</v>
      </c>
      <c r="H15" s="12">
        <f>SUM(H6:H13)*0.3</f>
        <v>27.9</v>
      </c>
      <c r="I15" s="12">
        <f>SUM(I6:I13)*0.3</f>
        <v>47.4</v>
      </c>
      <c r="J15" s="12">
        <f>SUM(J6:J13)*0.3</f>
        <v>66.599999999999994</v>
      </c>
      <c r="K15" s="12">
        <f t="shared" si="3"/>
        <v>47.35</v>
      </c>
      <c r="L15" s="12">
        <f>K15/$H$26</f>
        <v>67.642857142857153</v>
      </c>
      <c r="M15" s="47">
        <f>K15*$H$29/$H$25</f>
        <v>73.545160204304963</v>
      </c>
      <c r="N15" s="12">
        <f t="shared" si="4"/>
        <v>6.4499999999999993</v>
      </c>
      <c r="O15" s="73"/>
    </row>
    <row r="16" spans="1:15" s="14" customFormat="1" x14ac:dyDescent="0.25">
      <c r="A16" s="15"/>
      <c r="B16" s="15"/>
      <c r="C16" s="38"/>
      <c r="D16" s="16"/>
      <c r="E16" s="50" t="s">
        <v>45</v>
      </c>
      <c r="F16" s="45" t="s">
        <v>21</v>
      </c>
      <c r="G16" s="46" t="s">
        <v>26</v>
      </c>
      <c r="H16" s="12">
        <v>8</v>
      </c>
      <c r="I16" s="12">
        <v>10</v>
      </c>
      <c r="J16" s="12">
        <v>12</v>
      </c>
      <c r="K16" s="12">
        <f t="shared" si="3"/>
        <v>10</v>
      </c>
      <c r="L16" s="12">
        <f>K16/$H$26</f>
        <v>14.285714285714286</v>
      </c>
      <c r="M16" s="47">
        <f>K16*$H$29/$H$25</f>
        <v>15.532240803443498</v>
      </c>
      <c r="N16" s="12">
        <f t="shared" si="4"/>
        <v>0.66666666666666663</v>
      </c>
      <c r="O16" s="73"/>
    </row>
    <row r="17" spans="1:15" s="14" customFormat="1" ht="33.75" x14ac:dyDescent="0.25">
      <c r="A17" s="15"/>
      <c r="B17" s="15"/>
      <c r="C17" s="38"/>
      <c r="D17" s="16"/>
      <c r="E17" s="50" t="s">
        <v>44</v>
      </c>
      <c r="F17" s="45" t="s">
        <v>20</v>
      </c>
      <c r="G17" s="49" t="s">
        <v>55</v>
      </c>
      <c r="H17" s="12">
        <v>4</v>
      </c>
      <c r="I17" s="12">
        <v>6</v>
      </c>
      <c r="J17" s="12">
        <v>10</v>
      </c>
      <c r="K17" s="12">
        <f t="shared" si="3"/>
        <v>6.333333333333333</v>
      </c>
      <c r="L17" s="12">
        <f>K17/$H$26</f>
        <v>9.0476190476190474</v>
      </c>
      <c r="M17" s="47">
        <f>K17*$H$29/$H$25</f>
        <v>9.8370858421808816</v>
      </c>
      <c r="N17" s="12">
        <f t="shared" si="4"/>
        <v>1</v>
      </c>
      <c r="O17" s="73" t="s">
        <v>56</v>
      </c>
    </row>
    <row r="18" spans="1:15" s="14" customFormat="1" ht="36" x14ac:dyDescent="0.25">
      <c r="A18" s="15"/>
      <c r="B18" s="15"/>
      <c r="C18" s="38"/>
      <c r="D18" s="16"/>
      <c r="E18" s="50" t="s">
        <v>45</v>
      </c>
      <c r="F18" s="45"/>
      <c r="G18" s="49" t="s">
        <v>66</v>
      </c>
      <c r="H18" s="12">
        <v>6</v>
      </c>
      <c r="I18" s="12">
        <v>12</v>
      </c>
      <c r="J18" s="12">
        <v>16</v>
      </c>
      <c r="K18" s="12">
        <f t="shared" ref="K18" si="5">(H18+4*I18+J18)/6</f>
        <v>11.666666666666666</v>
      </c>
      <c r="L18" s="12">
        <f>K18/$H$26</f>
        <v>16.666666666666668</v>
      </c>
      <c r="M18" s="47">
        <f>K18*$H$29/$H$25</f>
        <v>18.120947604017413</v>
      </c>
      <c r="N18" s="12">
        <f t="shared" ref="N18" si="6">(J18-H18)/6</f>
        <v>1.6666666666666667</v>
      </c>
      <c r="O18" s="73"/>
    </row>
    <row r="19" spans="1:15" s="14" customFormat="1" ht="78.75" x14ac:dyDescent="0.25">
      <c r="A19" s="15"/>
      <c r="B19" s="15"/>
      <c r="C19" s="38"/>
      <c r="D19" s="16"/>
      <c r="E19" s="50" t="s">
        <v>44</v>
      </c>
      <c r="F19" s="45"/>
      <c r="G19" s="46" t="s">
        <v>64</v>
      </c>
      <c r="H19" s="12">
        <v>8</v>
      </c>
      <c r="I19" s="12">
        <v>14</v>
      </c>
      <c r="J19" s="12">
        <v>18</v>
      </c>
      <c r="K19" s="12">
        <f t="shared" si="3"/>
        <v>13.666666666666666</v>
      </c>
      <c r="L19" s="12">
        <f>K19/$H$26</f>
        <v>19.523809523809526</v>
      </c>
      <c r="M19" s="47">
        <f>K19*$H$29/$H$25</f>
        <v>21.227395764706113</v>
      </c>
      <c r="N19" s="12">
        <f t="shared" si="4"/>
        <v>1.6666666666666667</v>
      </c>
      <c r="O19" s="73" t="s">
        <v>65</v>
      </c>
    </row>
    <row r="20" spans="1:15" s="14" customFormat="1" x14ac:dyDescent="0.25">
      <c r="A20" s="15"/>
      <c r="B20" s="15"/>
      <c r="C20" s="38"/>
      <c r="D20" s="16"/>
      <c r="E20" s="50" t="s">
        <v>44</v>
      </c>
      <c r="F20" s="45"/>
      <c r="G20" s="46" t="s">
        <v>23</v>
      </c>
      <c r="H20" s="12">
        <v>3</v>
      </c>
      <c r="I20" s="12">
        <v>4</v>
      </c>
      <c r="J20" s="12">
        <v>5</v>
      </c>
      <c r="K20" s="12">
        <f t="shared" si="3"/>
        <v>4</v>
      </c>
      <c r="L20" s="12">
        <f>K20/$H$26</f>
        <v>5.7142857142857144</v>
      </c>
      <c r="M20" s="47">
        <f>K20*$H$29/$H$25</f>
        <v>6.2128963213773991</v>
      </c>
      <c r="N20" s="12">
        <f t="shared" si="4"/>
        <v>0.33333333333333331</v>
      </c>
      <c r="O20" s="73"/>
    </row>
    <row r="21" spans="1:15" s="14" customFormat="1" ht="22.5" x14ac:dyDescent="0.25">
      <c r="A21" s="15"/>
      <c r="B21" s="15"/>
      <c r="C21" s="44"/>
      <c r="D21" s="42"/>
      <c r="E21" s="52" t="s">
        <v>59</v>
      </c>
      <c r="F21" s="45"/>
      <c r="G21" s="49" t="s">
        <v>22</v>
      </c>
      <c r="H21" s="12">
        <v>6</v>
      </c>
      <c r="I21" s="12">
        <v>8</v>
      </c>
      <c r="J21" s="12">
        <v>12</v>
      </c>
      <c r="K21" s="12">
        <f t="shared" si="3"/>
        <v>8.3333333333333339</v>
      </c>
      <c r="L21" s="12">
        <f>K21/$H$26</f>
        <v>11.904761904761907</v>
      </c>
      <c r="M21" s="47">
        <f>K21*$H$29/$H$25</f>
        <v>12.943534002869582</v>
      </c>
      <c r="N21" s="12">
        <f t="shared" si="4"/>
        <v>1</v>
      </c>
      <c r="O21" s="73" t="s">
        <v>67</v>
      </c>
    </row>
    <row r="24" spans="1:15" x14ac:dyDescent="0.25">
      <c r="G24" s="22" t="s">
        <v>6</v>
      </c>
      <c r="H24" s="23">
        <f>SUM(H2:H21)</f>
        <v>192.8</v>
      </c>
      <c r="I24" s="23">
        <f>SUM(I2:I21)</f>
        <v>322.8</v>
      </c>
      <c r="J24" s="23">
        <f>SUM(J2:J21)</f>
        <v>451.20000000000005</v>
      </c>
      <c r="N24" s="28">
        <f>SQRT(SUMSQ(N2:N21))</f>
        <v>14.07162234980585</v>
      </c>
    </row>
    <row r="25" spans="1:15" x14ac:dyDescent="0.25">
      <c r="G25" s="22" t="s">
        <v>13</v>
      </c>
      <c r="H25" s="23">
        <f>(H24+4*I24+J24)/6</f>
        <v>322.53333333333336</v>
      </c>
      <c r="I25" s="24"/>
      <c r="J25" s="23"/>
      <c r="N25" s="28">
        <f>2*N24/H26</f>
        <v>40.204635285159576</v>
      </c>
    </row>
    <row r="26" spans="1:15" x14ac:dyDescent="0.25">
      <c r="G26" s="22" t="s">
        <v>5</v>
      </c>
      <c r="H26" s="25">
        <v>0.7</v>
      </c>
      <c r="I26" s="24"/>
      <c r="J26" s="23"/>
      <c r="N26" s="29">
        <f>N25/H29</f>
        <v>8.0254132903531783E-2</v>
      </c>
    </row>
    <row r="27" spans="1:15" x14ac:dyDescent="0.25">
      <c r="A27" s="11"/>
      <c r="B27" s="11"/>
      <c r="C27" s="40"/>
      <c r="D27" s="11"/>
      <c r="F27" s="33"/>
      <c r="G27" s="22" t="s">
        <v>3</v>
      </c>
      <c r="H27" s="23">
        <f>H24/H26</f>
        <v>275.42857142857144</v>
      </c>
      <c r="I27" s="24">
        <f>I24/H26</f>
        <v>461.14285714285717</v>
      </c>
      <c r="J27" s="23">
        <f>J24/H26</f>
        <v>644.57142857142867</v>
      </c>
      <c r="N27" s="28"/>
    </row>
    <row r="28" spans="1:15" x14ac:dyDescent="0.25">
      <c r="A28" s="11"/>
      <c r="B28" s="11"/>
      <c r="C28" s="40"/>
      <c r="D28" s="11"/>
      <c r="F28" s="33"/>
      <c r="G28" s="26" t="s">
        <v>12</v>
      </c>
      <c r="H28" s="23">
        <f>(H27+4*I27+J27)/6</f>
        <v>460.76190476190476</v>
      </c>
      <c r="I28" s="24"/>
      <c r="J28" s="23"/>
      <c r="N28" s="28"/>
    </row>
    <row r="29" spans="1:15" x14ac:dyDescent="0.25">
      <c r="A29" s="11"/>
      <c r="B29" s="11"/>
      <c r="C29" s="40"/>
      <c r="D29" s="11"/>
      <c r="F29" s="33"/>
      <c r="G29" s="27" t="s">
        <v>11</v>
      </c>
      <c r="H29" s="23">
        <f>H28+N24*2/H26</f>
        <v>500.96654004706431</v>
      </c>
      <c r="I29" s="24"/>
      <c r="J29" s="23"/>
      <c r="N29" s="28"/>
      <c r="O29" s="11"/>
    </row>
    <row r="30" spans="1:15" x14ac:dyDescent="0.25">
      <c r="A30" s="11"/>
      <c r="B30" s="11"/>
      <c r="C30" s="11"/>
      <c r="D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 x14ac:dyDescent="0.25">
      <c r="A31" s="11"/>
      <c r="B31" s="11"/>
      <c r="C31" s="11"/>
      <c r="D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x14ac:dyDescent="0.25">
      <c r="A32" s="11"/>
      <c r="B32" s="11"/>
      <c r="C32" s="11"/>
      <c r="D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5" x14ac:dyDescent="0.25">
      <c r="A33" s="11"/>
      <c r="B33" s="11"/>
      <c r="C33" s="11"/>
      <c r="D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15" x14ac:dyDescent="0.25">
      <c r="A34" s="11"/>
      <c r="B34" s="11"/>
      <c r="C34" s="11"/>
      <c r="D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spans="1:15" x14ac:dyDescent="0.25">
      <c r="A35" s="11"/>
      <c r="B35" s="11"/>
      <c r="C35" s="11"/>
      <c r="D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1:15" x14ac:dyDescent="0.25">
      <c r="A36" s="11"/>
      <c r="B36" s="11"/>
      <c r="C36" s="11"/>
      <c r="D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 spans="1:15" x14ac:dyDescent="0.25">
      <c r="A37" s="11"/>
      <c r="B37" s="11"/>
      <c r="C37" s="11"/>
      <c r="D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5" x14ac:dyDescent="0.25">
      <c r="A38" s="11"/>
      <c r="B38" s="11"/>
      <c r="C38" s="11"/>
      <c r="D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1:15" x14ac:dyDescent="0.25">
      <c r="A39" s="11"/>
      <c r="B39" s="11"/>
      <c r="C39" s="11"/>
      <c r="D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1:15" x14ac:dyDescent="0.25">
      <c r="A40" s="11"/>
      <c r="B40" s="11"/>
      <c r="C40" s="11"/>
      <c r="D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 x14ac:dyDescent="0.25">
      <c r="A41" s="11"/>
      <c r="B41" s="11"/>
      <c r="C41" s="11"/>
      <c r="D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x14ac:dyDescent="0.25">
      <c r="A42" s="11"/>
      <c r="B42" s="11"/>
      <c r="C42" s="11"/>
      <c r="D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5" x14ac:dyDescent="0.25">
      <c r="A43" s="11"/>
      <c r="B43" s="11"/>
      <c r="C43" s="11"/>
      <c r="D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pans="1:15" x14ac:dyDescent="0.25">
      <c r="A44" s="11"/>
      <c r="B44" s="11"/>
      <c r="C44" s="11"/>
      <c r="D44" s="11"/>
      <c r="F44" s="11"/>
      <c r="G44" s="11"/>
      <c r="H44" s="11"/>
      <c r="I44" s="11"/>
      <c r="J44" s="11"/>
      <c r="K44" s="11"/>
      <c r="L44" s="11"/>
      <c r="M44" s="11"/>
      <c r="N44" s="11"/>
      <c r="O44" s="11"/>
    </row>
    <row r="45" spans="1:15" x14ac:dyDescent="0.25">
      <c r="A45" s="11"/>
      <c r="B45" s="11"/>
      <c r="C45" s="11"/>
      <c r="D45" s="11"/>
      <c r="F45" s="11"/>
      <c r="G45" s="11"/>
      <c r="H45" s="11"/>
      <c r="I45" s="11"/>
      <c r="J45" s="11"/>
      <c r="K45" s="11"/>
      <c r="L45" s="11"/>
      <c r="M45" s="11"/>
      <c r="N45" s="11"/>
      <c r="O45" s="11"/>
    </row>
    <row r="46" spans="1:15" x14ac:dyDescent="0.25">
      <c r="A46" s="11"/>
      <c r="B46" s="11"/>
      <c r="C46" s="11"/>
      <c r="D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 x14ac:dyDescent="0.25">
      <c r="A47" s="11"/>
      <c r="B47" s="11"/>
      <c r="C47" s="11"/>
      <c r="D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x14ac:dyDescent="0.25">
      <c r="A48" s="11"/>
      <c r="B48" s="11"/>
      <c r="C48" s="11"/>
      <c r="D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 x14ac:dyDescent="0.25">
      <c r="A49" s="11"/>
      <c r="B49" s="11"/>
      <c r="C49" s="11"/>
      <c r="D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pans="1:15" x14ac:dyDescent="0.25">
      <c r="A50" s="11"/>
      <c r="B50" s="11"/>
      <c r="C50" s="11"/>
      <c r="D50" s="11"/>
      <c r="F50" s="11"/>
      <c r="G50" s="11"/>
      <c r="H50" s="11"/>
      <c r="I50" s="11"/>
      <c r="J50" s="11"/>
      <c r="K50" s="11"/>
      <c r="L50" s="11"/>
      <c r="M50" s="11"/>
      <c r="N50" s="11"/>
      <c r="O50" s="11"/>
    </row>
    <row r="51" spans="1:15" x14ac:dyDescent="0.25">
      <c r="A51" s="11"/>
      <c r="B51" s="11"/>
      <c r="C51" s="11"/>
      <c r="D51" s="11"/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 spans="1:15" x14ac:dyDescent="0.25">
      <c r="A52" s="11"/>
      <c r="B52" s="11"/>
      <c r="C52" s="11"/>
      <c r="D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pans="1:15" x14ac:dyDescent="0.25">
      <c r="A53" s="11"/>
      <c r="B53" s="11"/>
      <c r="C53" s="11"/>
      <c r="D53" s="11"/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spans="1:15" x14ac:dyDescent="0.25">
      <c r="A54" s="11"/>
      <c r="B54" s="11"/>
      <c r="C54" s="11"/>
      <c r="D54" s="11"/>
      <c r="F54" s="11"/>
      <c r="G54" s="11"/>
      <c r="H54" s="11"/>
      <c r="I54" s="11"/>
      <c r="J54" s="11"/>
      <c r="K54" s="11"/>
      <c r="L54" s="11"/>
      <c r="M54" s="11"/>
      <c r="N54" s="11"/>
      <c r="O54" s="11"/>
    </row>
    <row r="55" spans="1:15" x14ac:dyDescent="0.25">
      <c r="A55" s="11"/>
      <c r="B55" s="11"/>
      <c r="C55" s="11"/>
      <c r="D55" s="11"/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 spans="1:15" x14ac:dyDescent="0.25">
      <c r="A56" s="11"/>
      <c r="B56" s="11"/>
      <c r="C56" s="11"/>
      <c r="D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1:15" x14ac:dyDescent="0.25">
      <c r="A57" s="11"/>
      <c r="B57" s="11"/>
      <c r="C57" s="11"/>
      <c r="D57" s="11"/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 spans="1:15" x14ac:dyDescent="0.25">
      <c r="A58" s="11"/>
      <c r="B58" s="11"/>
      <c r="C58" s="11"/>
      <c r="D58" s="11"/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59" spans="1:15" x14ac:dyDescent="0.25">
      <c r="A59" s="11"/>
      <c r="B59" s="11"/>
      <c r="C59" s="11"/>
      <c r="D59" s="11"/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 spans="1:15" x14ac:dyDescent="0.25">
      <c r="A60" s="11"/>
      <c r="B60" s="11"/>
      <c r="C60" s="11"/>
      <c r="D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5" x14ac:dyDescent="0.25">
      <c r="A61" s="11"/>
      <c r="B61" s="11"/>
      <c r="C61" s="11"/>
      <c r="D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 spans="1:15" x14ac:dyDescent="0.25">
      <c r="A62" s="11"/>
      <c r="B62" s="11"/>
      <c r="C62" s="11"/>
      <c r="D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1:15" x14ac:dyDescent="0.25">
      <c r="A63" s="11"/>
      <c r="B63" s="11"/>
      <c r="C63" s="11"/>
      <c r="D63" s="11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 spans="1:15" x14ac:dyDescent="0.25">
      <c r="A64" s="11"/>
      <c r="B64" s="11"/>
      <c r="C64" s="11"/>
      <c r="D64" s="11"/>
      <c r="F64" s="11"/>
      <c r="G64" s="11"/>
      <c r="H64" s="11"/>
      <c r="I64" s="11"/>
      <c r="J64" s="11"/>
      <c r="K64" s="11"/>
      <c r="L64" s="11"/>
      <c r="M64" s="11"/>
      <c r="N64" s="11"/>
      <c r="O64" s="11"/>
    </row>
    <row r="65" spans="1:15" x14ac:dyDescent="0.25">
      <c r="A65" s="11"/>
      <c r="B65" s="11"/>
      <c r="C65" s="11"/>
      <c r="D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spans="1:15" x14ac:dyDescent="0.25">
      <c r="A66" s="11"/>
      <c r="B66" s="11"/>
      <c r="C66" s="11"/>
      <c r="D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  <row r="67" spans="1:15" x14ac:dyDescent="0.25">
      <c r="A67" s="11"/>
      <c r="B67" s="11"/>
      <c r="C67" s="11"/>
      <c r="D67" s="11"/>
      <c r="F67" s="11"/>
      <c r="G67" s="11"/>
      <c r="H67" s="11"/>
      <c r="I67" s="11"/>
      <c r="J67" s="11"/>
      <c r="K67" s="11"/>
      <c r="L67" s="11"/>
      <c r="M67" s="11"/>
      <c r="N67" s="11"/>
      <c r="O67" s="11"/>
    </row>
    <row r="68" spans="1:15" x14ac:dyDescent="0.25">
      <c r="A68" s="11"/>
      <c r="B68" s="11"/>
      <c r="C68" s="11"/>
      <c r="D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 spans="1:15" x14ac:dyDescent="0.25">
      <c r="A69" s="11"/>
      <c r="B69" s="11"/>
      <c r="C69" s="11"/>
      <c r="D69" s="11"/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0" spans="1:15" x14ac:dyDescent="0.25">
      <c r="A70" s="11"/>
      <c r="B70" s="11"/>
      <c r="C70" s="11"/>
      <c r="D70" s="11"/>
      <c r="F70" s="11"/>
      <c r="G70" s="11"/>
      <c r="H70" s="11"/>
      <c r="I70" s="11"/>
      <c r="J70" s="11"/>
      <c r="K70" s="11"/>
      <c r="L70" s="11"/>
      <c r="M70" s="11"/>
      <c r="N70" s="11"/>
      <c r="O70" s="11"/>
    </row>
    <row r="71" spans="1:15" x14ac:dyDescent="0.25">
      <c r="A71" s="11"/>
      <c r="B71" s="11"/>
      <c r="C71" s="11"/>
      <c r="D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spans="1:15" x14ac:dyDescent="0.25">
      <c r="A72" s="11"/>
      <c r="B72" s="11"/>
      <c r="C72" s="11"/>
      <c r="D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1:15" x14ac:dyDescent="0.25">
      <c r="A73" s="11"/>
      <c r="B73" s="11"/>
      <c r="C73" s="11"/>
      <c r="D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spans="1:15" x14ac:dyDescent="0.25">
      <c r="A74" s="11"/>
      <c r="B74" s="11"/>
      <c r="C74" s="11"/>
      <c r="D74" s="11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 spans="1:15" x14ac:dyDescent="0.25">
      <c r="A75" s="11"/>
      <c r="B75" s="11"/>
      <c r="C75" s="11"/>
      <c r="D75" s="11"/>
      <c r="F75" s="11"/>
      <c r="G75" s="11"/>
      <c r="H75" s="11"/>
      <c r="I75" s="11"/>
      <c r="J75" s="11"/>
      <c r="K75" s="11"/>
      <c r="L75" s="11"/>
      <c r="M75" s="11"/>
      <c r="N75" s="11"/>
      <c r="O75" s="11"/>
    </row>
    <row r="76" spans="1:15" x14ac:dyDescent="0.25">
      <c r="A76" s="11"/>
      <c r="B76" s="11"/>
      <c r="C76" s="11"/>
      <c r="D76" s="11"/>
      <c r="F76" s="11"/>
      <c r="G76" s="11"/>
      <c r="H76" s="11"/>
      <c r="I76" s="11"/>
      <c r="J76" s="11"/>
      <c r="K76" s="11"/>
      <c r="L76" s="11"/>
      <c r="M76" s="11"/>
      <c r="N76" s="11"/>
      <c r="O76" s="11"/>
    </row>
    <row r="78" spans="1:15" x14ac:dyDescent="0.25">
      <c r="A78" s="11"/>
      <c r="B78" s="11"/>
      <c r="C78" s="11"/>
      <c r="D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1:15" x14ac:dyDescent="0.25">
      <c r="A79" s="11"/>
      <c r="B79" s="11"/>
      <c r="C79" s="11"/>
      <c r="D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0" spans="1:15" x14ac:dyDescent="0.25">
      <c r="A80" s="11"/>
      <c r="B80" s="11"/>
      <c r="C80" s="11"/>
      <c r="D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spans="1:15" x14ac:dyDescent="0.25">
      <c r="A81" s="11"/>
      <c r="B81" s="11"/>
      <c r="C81" s="11"/>
      <c r="D81" s="11"/>
      <c r="F81" s="11"/>
      <c r="G81" s="11"/>
      <c r="H81" s="11"/>
      <c r="I81" s="11"/>
      <c r="J81" s="11"/>
      <c r="K81" s="11"/>
      <c r="L81" s="11"/>
      <c r="M81" s="11"/>
      <c r="N81" s="11"/>
      <c r="O81" s="11"/>
    </row>
    <row r="82" spans="1:15" x14ac:dyDescent="0.25">
      <c r="A82" s="11"/>
      <c r="B82" s="11"/>
      <c r="C82" s="11"/>
      <c r="D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spans="1:15" x14ac:dyDescent="0.25">
      <c r="A83" s="11"/>
      <c r="B83" s="11"/>
      <c r="C83" s="11"/>
      <c r="D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1:15" x14ac:dyDescent="0.25">
      <c r="A84" s="11"/>
      <c r="B84" s="11"/>
      <c r="C84" s="11"/>
      <c r="D84" s="11"/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 spans="1:15" x14ac:dyDescent="0.25">
      <c r="A85" s="11"/>
      <c r="B85" s="11"/>
      <c r="C85" s="11"/>
      <c r="D85" s="11"/>
      <c r="F85" s="11"/>
      <c r="G85" s="11"/>
      <c r="H85" s="11"/>
      <c r="I85" s="11"/>
      <c r="J85" s="11"/>
      <c r="K85" s="11"/>
      <c r="L85" s="11"/>
      <c r="M85" s="11"/>
      <c r="N85" s="11"/>
      <c r="O85" s="11"/>
    </row>
    <row r="86" spans="1:15" x14ac:dyDescent="0.25">
      <c r="A86" s="11"/>
      <c r="B86" s="11"/>
      <c r="C86" s="11"/>
      <c r="D86" s="11"/>
      <c r="F86" s="11"/>
      <c r="G86" s="11"/>
      <c r="H86" s="11"/>
      <c r="I86" s="11"/>
      <c r="J86" s="11"/>
      <c r="K86" s="11"/>
      <c r="L86" s="11"/>
      <c r="M86" s="11"/>
      <c r="N86" s="11"/>
      <c r="O86" s="11"/>
    </row>
    <row r="87" spans="1:15" x14ac:dyDescent="0.25">
      <c r="A87" s="11"/>
      <c r="B87" s="11"/>
      <c r="C87" s="11"/>
      <c r="D87" s="11"/>
      <c r="F87" s="11"/>
      <c r="G87" s="11"/>
      <c r="H87" s="11"/>
      <c r="I87" s="11"/>
      <c r="J87" s="11"/>
      <c r="K87" s="11"/>
      <c r="L87" s="11"/>
      <c r="M87" s="11"/>
      <c r="N87" s="11"/>
      <c r="O87" s="11"/>
    </row>
    <row r="88" spans="1:15" x14ac:dyDescent="0.25">
      <c r="A88" s="11"/>
      <c r="B88" s="11"/>
      <c r="C88" s="11"/>
      <c r="D88" s="11"/>
      <c r="F88" s="11"/>
      <c r="G88" s="11"/>
      <c r="H88" s="11"/>
      <c r="I88" s="11"/>
      <c r="J88" s="11"/>
      <c r="K88" s="11"/>
      <c r="L88" s="11"/>
      <c r="M88" s="11"/>
      <c r="N88" s="11"/>
      <c r="O88" s="11"/>
    </row>
    <row r="89" spans="1:15" x14ac:dyDescent="0.25">
      <c r="A89" s="11"/>
      <c r="B89" s="11"/>
      <c r="C89" s="11"/>
      <c r="D89" s="11"/>
      <c r="F89" s="11"/>
      <c r="G89" s="11"/>
      <c r="H89" s="11"/>
      <c r="I89" s="11"/>
      <c r="J89" s="11"/>
      <c r="K89" s="11"/>
      <c r="L89" s="11"/>
      <c r="M89" s="11"/>
      <c r="N89" s="11"/>
      <c r="O89" s="11"/>
    </row>
    <row r="90" spans="1:15" x14ac:dyDescent="0.25">
      <c r="A90" s="11"/>
      <c r="B90" s="11"/>
      <c r="C90" s="11"/>
      <c r="D90" s="11"/>
      <c r="F90" s="11"/>
      <c r="G90" s="11"/>
      <c r="H90" s="11"/>
      <c r="I90" s="11"/>
      <c r="J90" s="11"/>
      <c r="K90" s="11"/>
      <c r="L90" s="11"/>
      <c r="M90" s="11"/>
      <c r="N90" s="11"/>
      <c r="O90" s="11"/>
    </row>
    <row r="93" spans="1:15" x14ac:dyDescent="0.25">
      <c r="A93" s="11"/>
      <c r="B93" s="11"/>
      <c r="C93" s="11"/>
      <c r="D93" s="11"/>
      <c r="F93" s="11"/>
      <c r="G93" s="11"/>
      <c r="H93" s="11"/>
      <c r="I93" s="11"/>
      <c r="J93" s="11"/>
      <c r="K93" s="11"/>
      <c r="L93" s="11"/>
      <c r="M93" s="11"/>
      <c r="N93" s="11"/>
      <c r="O93" s="11"/>
    </row>
    <row r="94" spans="1:15" x14ac:dyDescent="0.25">
      <c r="A94" s="11"/>
      <c r="B94" s="11"/>
      <c r="C94" s="11"/>
      <c r="D94" s="11"/>
      <c r="F94" s="11"/>
      <c r="G94" s="11"/>
      <c r="H94" s="11"/>
      <c r="I94" s="11"/>
      <c r="J94" s="11"/>
      <c r="K94" s="11"/>
      <c r="L94" s="11"/>
      <c r="M94" s="11"/>
      <c r="N94" s="11"/>
      <c r="O94" s="11"/>
    </row>
    <row r="95" spans="1:15" x14ac:dyDescent="0.25">
      <c r="A95" s="11"/>
      <c r="B95" s="11"/>
      <c r="C95" s="11"/>
      <c r="D95" s="11"/>
      <c r="F95" s="11"/>
      <c r="G95" s="11"/>
      <c r="H95" s="11"/>
      <c r="I95" s="11"/>
      <c r="J95" s="11"/>
      <c r="K95" s="11"/>
      <c r="L95" s="11"/>
      <c r="M95" s="11"/>
      <c r="N95" s="11"/>
      <c r="O95" s="11"/>
    </row>
    <row r="96" spans="1:15" x14ac:dyDescent="0.25">
      <c r="A96" s="11"/>
      <c r="B96" s="11"/>
      <c r="C96" s="11"/>
      <c r="D96" s="11"/>
      <c r="F96" s="11"/>
      <c r="G96" s="11"/>
      <c r="H96" s="11"/>
      <c r="I96" s="11"/>
      <c r="J96" s="11"/>
      <c r="K96" s="11"/>
      <c r="L96" s="11"/>
      <c r="M96" s="11"/>
      <c r="N96" s="11"/>
      <c r="O96" s="11"/>
    </row>
    <row r="97" spans="1:15" x14ac:dyDescent="0.25">
      <c r="A97" s="11"/>
      <c r="B97" s="11"/>
      <c r="C97" s="11"/>
      <c r="D97" s="11"/>
      <c r="F97" s="11"/>
      <c r="G97" s="11"/>
      <c r="H97" s="11"/>
      <c r="I97" s="11"/>
      <c r="J97" s="11"/>
      <c r="K97" s="11"/>
      <c r="L97" s="11"/>
      <c r="M97" s="11"/>
      <c r="N97" s="11"/>
      <c r="O97" s="11"/>
    </row>
    <row r="98" spans="1:15" x14ac:dyDescent="0.25">
      <c r="A98" s="11"/>
      <c r="B98" s="11"/>
      <c r="C98" s="11"/>
      <c r="D98" s="11"/>
      <c r="F98" s="11"/>
      <c r="G98" s="11"/>
      <c r="H98" s="11"/>
      <c r="I98" s="11"/>
      <c r="J98" s="11"/>
      <c r="K98" s="11"/>
      <c r="L98" s="11"/>
      <c r="M98" s="11"/>
      <c r="N98" s="11"/>
      <c r="O98" s="11"/>
    </row>
    <row r="99" spans="1:15" x14ac:dyDescent="0.25">
      <c r="A99" s="11"/>
      <c r="B99" s="11"/>
      <c r="C99" s="11"/>
      <c r="D99" s="11"/>
      <c r="F99" s="11"/>
      <c r="G99" s="11"/>
      <c r="H99" s="11"/>
      <c r="I99" s="11"/>
      <c r="J99" s="11"/>
      <c r="K99" s="11"/>
      <c r="L99" s="11"/>
      <c r="M99" s="11"/>
      <c r="N99" s="11"/>
      <c r="O99" s="11"/>
    </row>
    <row r="100" spans="1:15" x14ac:dyDescent="0.25">
      <c r="A100" s="11"/>
      <c r="B100" s="11"/>
      <c r="C100" s="11"/>
      <c r="D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</row>
    <row r="101" spans="1:15" x14ac:dyDescent="0.25">
      <c r="A101" s="11"/>
      <c r="B101" s="11"/>
      <c r="C101" s="11"/>
      <c r="D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</row>
    <row r="102" spans="1:15" x14ac:dyDescent="0.25">
      <c r="A102" s="11"/>
      <c r="B102" s="11"/>
      <c r="C102" s="11"/>
      <c r="D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</row>
    <row r="103" spans="1:15" x14ac:dyDescent="0.25">
      <c r="A103" s="11"/>
      <c r="B103" s="11"/>
      <c r="C103" s="11"/>
      <c r="D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</row>
    <row r="104" spans="1:15" x14ac:dyDescent="0.25">
      <c r="A104" s="11"/>
      <c r="B104" s="11"/>
      <c r="C104" s="11"/>
      <c r="D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</row>
    <row r="105" spans="1:15" x14ac:dyDescent="0.25">
      <c r="A105" s="11"/>
      <c r="B105" s="11"/>
      <c r="C105" s="11"/>
      <c r="D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</row>
    <row r="106" spans="1:15" x14ac:dyDescent="0.25">
      <c r="A106" s="11"/>
      <c r="B106" s="11"/>
      <c r="C106" s="11"/>
      <c r="D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</row>
    <row r="107" spans="1:15" x14ac:dyDescent="0.25">
      <c r="A107" s="11"/>
      <c r="B107" s="11"/>
      <c r="C107" s="11"/>
      <c r="D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</row>
    <row r="108" spans="1:15" x14ac:dyDescent="0.25">
      <c r="A108" s="11"/>
      <c r="B108" s="11"/>
      <c r="C108" s="11"/>
      <c r="D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</row>
    <row r="109" spans="1:15" x14ac:dyDescent="0.25">
      <c r="A109" s="11"/>
      <c r="B109" s="11"/>
      <c r="C109" s="11"/>
      <c r="D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</row>
    <row r="110" spans="1:15" x14ac:dyDescent="0.25">
      <c r="A110" s="11"/>
      <c r="B110" s="11"/>
      <c r="C110" s="11"/>
      <c r="D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</row>
    <row r="111" spans="1:15" x14ac:dyDescent="0.25">
      <c r="A111" s="11"/>
      <c r="B111" s="11"/>
      <c r="C111" s="11"/>
      <c r="D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1:15" x14ac:dyDescent="0.25">
      <c r="A112" s="11"/>
      <c r="B112" s="11"/>
      <c r="C112" s="11"/>
      <c r="D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</row>
    <row r="113" spans="1:15" x14ac:dyDescent="0.25">
      <c r="A113" s="11"/>
      <c r="B113" s="11"/>
      <c r="C113" s="11"/>
      <c r="D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</row>
    <row r="114" spans="1:15" x14ac:dyDescent="0.25">
      <c r="A114" s="11"/>
      <c r="B114" s="11"/>
      <c r="C114" s="11"/>
      <c r="D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</row>
    <row r="115" spans="1:15" x14ac:dyDescent="0.25">
      <c r="A115" s="11"/>
      <c r="B115" s="11"/>
      <c r="C115" s="11"/>
      <c r="D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</row>
    <row r="116" spans="1:15" x14ac:dyDescent="0.25">
      <c r="A116" s="11"/>
      <c r="B116" s="11"/>
      <c r="C116" s="11"/>
      <c r="D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</row>
    <row r="117" spans="1:15" x14ac:dyDescent="0.25">
      <c r="A117" s="11"/>
      <c r="B117" s="11"/>
      <c r="C117" s="11"/>
      <c r="D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</row>
    <row r="118" spans="1:15" x14ac:dyDescent="0.25">
      <c r="A118" s="11"/>
      <c r="B118" s="11"/>
      <c r="C118" s="11"/>
      <c r="D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</row>
    <row r="119" spans="1:15" x14ac:dyDescent="0.25">
      <c r="A119" s="11"/>
      <c r="B119" s="11"/>
      <c r="C119" s="11"/>
      <c r="D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</row>
    <row r="120" spans="1:15" x14ac:dyDescent="0.25">
      <c r="A120" s="11"/>
      <c r="B120" s="11"/>
      <c r="C120" s="11"/>
      <c r="D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</row>
    <row r="121" spans="1:15" x14ac:dyDescent="0.25">
      <c r="A121" s="11"/>
      <c r="B121" s="11"/>
      <c r="C121" s="11"/>
      <c r="D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</row>
    <row r="122" spans="1:15" x14ac:dyDescent="0.25">
      <c r="A122" s="11"/>
      <c r="B122" s="11"/>
      <c r="C122" s="11"/>
      <c r="D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</row>
    <row r="123" spans="1:15" x14ac:dyDescent="0.25">
      <c r="A123" s="11"/>
      <c r="B123" s="11"/>
      <c r="C123" s="11"/>
      <c r="D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</row>
    <row r="125" spans="1:15" x14ac:dyDescent="0.25">
      <c r="A125" s="11"/>
      <c r="B125" s="11"/>
      <c r="C125" s="11"/>
      <c r="D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</row>
    <row r="126" spans="1:15" x14ac:dyDescent="0.25">
      <c r="A126" s="11"/>
      <c r="B126" s="11"/>
      <c r="C126" s="11"/>
      <c r="D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</row>
    <row r="127" spans="1:15" x14ac:dyDescent="0.25">
      <c r="A127" s="11"/>
      <c r="B127" s="11"/>
      <c r="C127" s="11"/>
      <c r="D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1:15" x14ac:dyDescent="0.25">
      <c r="A128" s="11"/>
      <c r="B128" s="11"/>
      <c r="C128" s="11"/>
      <c r="D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</row>
    <row r="129" spans="1:15" x14ac:dyDescent="0.25">
      <c r="A129" s="11"/>
      <c r="B129" s="11"/>
      <c r="C129" s="11"/>
      <c r="D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</row>
    <row r="130" spans="1:15" x14ac:dyDescent="0.25">
      <c r="A130" s="11"/>
      <c r="B130" s="11"/>
      <c r="C130" s="11"/>
      <c r="D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</row>
    <row r="131" spans="1:15" x14ac:dyDescent="0.25">
      <c r="A131" s="11"/>
      <c r="B131" s="11"/>
      <c r="C131" s="11"/>
      <c r="D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</row>
    <row r="132" spans="1:15" x14ac:dyDescent="0.25">
      <c r="A132" s="11"/>
      <c r="B132" s="11"/>
      <c r="C132" s="11"/>
      <c r="D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</row>
    <row r="133" spans="1:15" x14ac:dyDescent="0.25">
      <c r="A133" s="11"/>
      <c r="B133" s="11"/>
      <c r="C133" s="11"/>
      <c r="D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</row>
    <row r="134" spans="1:15" x14ac:dyDescent="0.25">
      <c r="A134" s="11"/>
      <c r="B134" s="11"/>
      <c r="C134" s="11"/>
      <c r="D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</row>
    <row r="135" spans="1:15" x14ac:dyDescent="0.25">
      <c r="A135" s="11"/>
      <c r="B135" s="11"/>
      <c r="C135" s="11"/>
      <c r="D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</row>
    <row r="136" spans="1:15" x14ac:dyDescent="0.25">
      <c r="A136" s="11"/>
      <c r="B136" s="11"/>
      <c r="C136" s="11"/>
      <c r="D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</row>
    <row r="137" spans="1:15" x14ac:dyDescent="0.25">
      <c r="A137" s="11"/>
      <c r="B137" s="11"/>
      <c r="C137" s="11"/>
      <c r="D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</row>
  </sheetData>
  <mergeCells count="4">
    <mergeCell ref="C12:C13"/>
    <mergeCell ref="D12:D13"/>
    <mergeCell ref="D6:D11"/>
    <mergeCell ref="C6:C11"/>
  </mergeCells>
  <pageMargins left="0.23622047244094491" right="0.23622047244094491" top="0.74803149606299213" bottom="0.74803149606299213" header="0.31496062992125984" footer="0.31496062992125984"/>
  <pageSetup paperSize="9" scale="70" orientation="landscape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37"/>
  <sheetViews>
    <sheetView topLeftCell="C1" workbookViewId="0">
      <selection activeCell="G6" sqref="G6"/>
    </sheetView>
  </sheetViews>
  <sheetFormatPr defaultColWidth="8.85546875" defaultRowHeight="15" x14ac:dyDescent="0.25"/>
  <cols>
    <col min="1" max="1" width="12.28515625" style="17" hidden="1" customWidth="1"/>
    <col min="2" max="2" width="7.140625" style="17" hidden="1" customWidth="1"/>
    <col min="3" max="3" width="8.85546875" style="39" customWidth="1"/>
    <col min="4" max="4" width="32" style="18" customWidth="1"/>
    <col min="5" max="5" width="26.85546875" style="33" customWidth="1"/>
    <col min="6" max="6" width="14.85546875" style="6" bestFit="1" customWidth="1"/>
    <col min="7" max="7" width="45.28515625" style="19" customWidth="1"/>
    <col min="8" max="8" width="7.85546875" style="20" customWidth="1"/>
    <col min="9" max="9" width="10" style="20" customWidth="1"/>
    <col min="10" max="10" width="9.42578125" style="20" customWidth="1"/>
    <col min="11" max="11" width="9" style="20" customWidth="1"/>
    <col min="12" max="12" width="9.28515625" style="20" bestFit="1" customWidth="1"/>
    <col min="13" max="13" width="11.42578125" style="21" bestFit="1" customWidth="1"/>
    <col min="14" max="14" width="8" style="20" customWidth="1"/>
    <col min="15" max="15" width="102.28515625" style="36" customWidth="1"/>
    <col min="16" max="16384" width="8.85546875" style="11"/>
  </cols>
  <sheetData>
    <row r="1" spans="1:15" s="6" customFormat="1" ht="36" x14ac:dyDescent="0.25">
      <c r="A1" s="1" t="s">
        <v>16</v>
      </c>
      <c r="B1" s="1" t="s">
        <v>17</v>
      </c>
      <c r="C1" s="37" t="s">
        <v>15</v>
      </c>
      <c r="D1" s="2" t="s">
        <v>14</v>
      </c>
      <c r="E1" s="2" t="s">
        <v>43</v>
      </c>
      <c r="F1" s="2" t="s">
        <v>19</v>
      </c>
      <c r="G1" s="3" t="s">
        <v>18</v>
      </c>
      <c r="H1" s="4" t="s">
        <v>1</v>
      </c>
      <c r="I1" s="4" t="s">
        <v>2</v>
      </c>
      <c r="J1" s="4" t="s">
        <v>0</v>
      </c>
      <c r="K1" s="4" t="s">
        <v>7</v>
      </c>
      <c r="L1" s="4" t="s">
        <v>8</v>
      </c>
      <c r="M1" s="5" t="s">
        <v>9</v>
      </c>
      <c r="N1" s="4" t="s">
        <v>10</v>
      </c>
      <c r="O1" s="34" t="s">
        <v>4</v>
      </c>
    </row>
    <row r="2" spans="1:15" s="14" customFormat="1" ht="24" x14ac:dyDescent="0.25">
      <c r="A2" s="30"/>
      <c r="B2" s="31"/>
      <c r="C2" s="8">
        <f>SUM(M3:M18)</f>
        <v>196.96473618211482</v>
      </c>
      <c r="D2" s="9" t="s">
        <v>40</v>
      </c>
      <c r="E2" s="32"/>
      <c r="F2" s="32"/>
      <c r="G2" s="13"/>
      <c r="H2" s="10"/>
      <c r="I2" s="10"/>
      <c r="J2" s="10"/>
      <c r="K2" s="10"/>
      <c r="L2" s="10"/>
      <c r="M2" s="7"/>
      <c r="N2" s="10"/>
      <c r="O2" s="35"/>
    </row>
    <row r="3" spans="1:15" s="14" customFormat="1" ht="33.75" x14ac:dyDescent="0.25">
      <c r="A3" s="15"/>
      <c r="B3" s="15"/>
      <c r="C3" s="43"/>
      <c r="D3" s="41"/>
      <c r="E3" s="51" t="s">
        <v>44</v>
      </c>
      <c r="F3" s="45" t="s">
        <v>20</v>
      </c>
      <c r="G3" s="46" t="s">
        <v>41</v>
      </c>
      <c r="H3" s="12">
        <v>6</v>
      </c>
      <c r="I3" s="12">
        <v>10</v>
      </c>
      <c r="J3" s="12">
        <v>12</v>
      </c>
      <c r="K3" s="12">
        <f t="shared" ref="K3:K18" si="0">(H3+4*I3+J3)/6</f>
        <v>9.6666666666666661</v>
      </c>
      <c r="L3" s="12">
        <f>K3/$H$23</f>
        <v>13.80952380952381</v>
      </c>
      <c r="M3" s="47">
        <f>K3*$H$26/$H$22</f>
        <v>15.047358665124683</v>
      </c>
      <c r="N3" s="12">
        <f t="shared" ref="N3:N18" si="1">(J3-H3)/6</f>
        <v>1</v>
      </c>
      <c r="O3" s="48" t="s">
        <v>42</v>
      </c>
    </row>
    <row r="4" spans="1:15" s="14" customFormat="1" ht="48" x14ac:dyDescent="0.25">
      <c r="A4" s="15"/>
      <c r="B4" s="15"/>
      <c r="C4" s="38"/>
      <c r="D4" s="16"/>
      <c r="E4" s="50" t="s">
        <v>45</v>
      </c>
      <c r="F4" s="45" t="s">
        <v>21</v>
      </c>
      <c r="G4" s="46" t="s">
        <v>92</v>
      </c>
      <c r="H4" s="12">
        <v>2</v>
      </c>
      <c r="I4" s="12">
        <v>4</v>
      </c>
      <c r="J4" s="12">
        <v>8</v>
      </c>
      <c r="K4" s="12">
        <f t="shared" si="0"/>
        <v>4.333333333333333</v>
      </c>
      <c r="L4" s="12">
        <f>K4/$H$23</f>
        <v>6.1904761904761907</v>
      </c>
      <c r="M4" s="47">
        <f>K4*$H$26/$H$22</f>
        <v>6.7453676774696856</v>
      </c>
      <c r="N4" s="12">
        <f t="shared" si="1"/>
        <v>1</v>
      </c>
      <c r="O4" s="48"/>
    </row>
    <row r="5" spans="1:15" s="14" customFormat="1" ht="24" x14ac:dyDescent="0.25">
      <c r="A5" s="15"/>
      <c r="B5" s="15"/>
      <c r="C5" s="38"/>
      <c r="D5" s="16"/>
      <c r="E5" s="50" t="s">
        <v>45</v>
      </c>
      <c r="F5" s="45" t="s">
        <v>21</v>
      </c>
      <c r="G5" s="46" t="s">
        <v>46</v>
      </c>
      <c r="H5" s="12">
        <v>1</v>
      </c>
      <c r="I5" s="12">
        <v>2</v>
      </c>
      <c r="J5" s="12">
        <v>3</v>
      </c>
      <c r="K5" s="12">
        <f t="shared" si="0"/>
        <v>2</v>
      </c>
      <c r="L5" s="12">
        <f>K5/$H$23</f>
        <v>2.8571428571428572</v>
      </c>
      <c r="M5" s="47">
        <f>K5*$H$26/$H$22</f>
        <v>3.1132466203706244</v>
      </c>
      <c r="N5" s="12">
        <f t="shared" si="1"/>
        <v>0.33333333333333331</v>
      </c>
      <c r="O5" s="48"/>
    </row>
    <row r="6" spans="1:15" s="14" customFormat="1" ht="168.75" x14ac:dyDescent="0.25">
      <c r="A6" s="15"/>
      <c r="B6" s="15"/>
      <c r="C6" s="57"/>
      <c r="D6" s="58" t="s">
        <v>28</v>
      </c>
      <c r="E6" s="59" t="s">
        <v>59</v>
      </c>
      <c r="F6" s="60" t="s">
        <v>27</v>
      </c>
      <c r="G6" s="61" t="s">
        <v>28</v>
      </c>
      <c r="H6" s="62">
        <v>12</v>
      </c>
      <c r="I6" s="62">
        <v>24</v>
      </c>
      <c r="J6" s="62">
        <v>30</v>
      </c>
      <c r="K6" s="62">
        <f t="shared" si="0"/>
        <v>23</v>
      </c>
      <c r="L6" s="62">
        <f>K6/$H$23</f>
        <v>32.857142857142861</v>
      </c>
      <c r="M6" s="63">
        <f>K6*$H$26/$H$22</f>
        <v>35.802336134262177</v>
      </c>
      <c r="N6" s="62">
        <f t="shared" si="1"/>
        <v>3</v>
      </c>
      <c r="O6" s="64" t="s">
        <v>48</v>
      </c>
    </row>
    <row r="7" spans="1:15" s="14" customFormat="1" ht="33.75" x14ac:dyDescent="0.25">
      <c r="A7" s="15"/>
      <c r="B7" s="15"/>
      <c r="C7" s="68"/>
      <c r="D7" s="69"/>
      <c r="E7" s="70" t="s">
        <v>59</v>
      </c>
      <c r="F7" s="60" t="s">
        <v>27</v>
      </c>
      <c r="G7" s="61" t="s">
        <v>34</v>
      </c>
      <c r="H7" s="62">
        <v>4</v>
      </c>
      <c r="I7" s="62">
        <v>8</v>
      </c>
      <c r="J7" s="62">
        <v>16</v>
      </c>
      <c r="K7" s="62">
        <f t="shared" si="0"/>
        <v>8.6666666666666661</v>
      </c>
      <c r="L7" s="62">
        <f>K7/$H$23</f>
        <v>12.380952380952381</v>
      </c>
      <c r="M7" s="63">
        <f>K7*$H$26/$H$22</f>
        <v>13.490735354939371</v>
      </c>
      <c r="N7" s="62">
        <f t="shared" si="1"/>
        <v>2</v>
      </c>
      <c r="O7" s="64" t="s">
        <v>35</v>
      </c>
    </row>
    <row r="8" spans="1:15" s="14" customFormat="1" ht="56.25" x14ac:dyDescent="0.25">
      <c r="A8" s="15"/>
      <c r="B8" s="15"/>
      <c r="C8" s="68"/>
      <c r="D8" s="69"/>
      <c r="E8" s="70" t="s">
        <v>59</v>
      </c>
      <c r="F8" s="60" t="s">
        <v>27</v>
      </c>
      <c r="G8" s="61" t="s">
        <v>37</v>
      </c>
      <c r="H8" s="62">
        <v>2</v>
      </c>
      <c r="I8" s="62">
        <v>4</v>
      </c>
      <c r="J8" s="62">
        <v>8</v>
      </c>
      <c r="K8" s="62">
        <f t="shared" si="0"/>
        <v>4.333333333333333</v>
      </c>
      <c r="L8" s="62">
        <f>K8/$H$23</f>
        <v>6.1904761904761907</v>
      </c>
      <c r="M8" s="63">
        <f>K8*$H$26/$H$22</f>
        <v>6.7453676774696856</v>
      </c>
      <c r="N8" s="62">
        <f t="shared" si="1"/>
        <v>1</v>
      </c>
      <c r="O8" s="72" t="s">
        <v>38</v>
      </c>
    </row>
    <row r="9" spans="1:15" s="14" customFormat="1" ht="24" x14ac:dyDescent="0.25">
      <c r="A9" s="15"/>
      <c r="B9" s="15"/>
      <c r="C9" s="68"/>
      <c r="D9" s="69"/>
      <c r="E9" s="70" t="s">
        <v>59</v>
      </c>
      <c r="F9" s="60" t="s">
        <v>31</v>
      </c>
      <c r="G9" s="71" t="s">
        <v>32</v>
      </c>
      <c r="H9" s="62">
        <v>1</v>
      </c>
      <c r="I9" s="62">
        <v>2</v>
      </c>
      <c r="J9" s="62">
        <v>4</v>
      </c>
      <c r="K9" s="62">
        <f t="shared" si="0"/>
        <v>2.1666666666666665</v>
      </c>
      <c r="L9" s="62">
        <f>K9/$H$23</f>
        <v>3.0952380952380953</v>
      </c>
      <c r="M9" s="63">
        <f>K9*$H$26/$H$22</f>
        <v>3.3726838387348428</v>
      </c>
      <c r="N9" s="62">
        <f t="shared" si="1"/>
        <v>0.5</v>
      </c>
      <c r="O9" s="72" t="s">
        <v>33</v>
      </c>
    </row>
    <row r="10" spans="1:15" s="14" customFormat="1" ht="45" x14ac:dyDescent="0.25">
      <c r="A10" s="15"/>
      <c r="B10" s="15"/>
      <c r="C10" s="47"/>
      <c r="D10" s="45" t="s">
        <v>29</v>
      </c>
      <c r="E10" s="45" t="s">
        <v>59</v>
      </c>
      <c r="F10" s="45" t="s">
        <v>24</v>
      </c>
      <c r="G10" s="46" t="s">
        <v>54</v>
      </c>
      <c r="H10" s="12">
        <v>8</v>
      </c>
      <c r="I10" s="12">
        <v>12</v>
      </c>
      <c r="J10" s="12">
        <v>16</v>
      </c>
      <c r="K10" s="12">
        <f t="shared" si="0"/>
        <v>12</v>
      </c>
      <c r="L10" s="12">
        <f>K10/$H$23</f>
        <v>17.142857142857142</v>
      </c>
      <c r="M10" s="47">
        <f>K10*$H$26/$H$22</f>
        <v>18.679479722223746</v>
      </c>
      <c r="N10" s="12">
        <f t="shared" si="1"/>
        <v>1.3333333333333333</v>
      </c>
      <c r="O10" s="73" t="s">
        <v>89</v>
      </c>
    </row>
    <row r="11" spans="1:15" s="14" customFormat="1" ht="12" x14ac:dyDescent="0.25">
      <c r="A11" s="15"/>
      <c r="B11" s="15"/>
      <c r="C11" s="38"/>
      <c r="D11" s="16"/>
      <c r="E11" s="50" t="s">
        <v>60</v>
      </c>
      <c r="F11" s="52" t="s">
        <v>58</v>
      </c>
      <c r="G11" s="114" t="s">
        <v>57</v>
      </c>
      <c r="H11" s="12">
        <f>SUM(H6:H10)*0.25</f>
        <v>6.75</v>
      </c>
      <c r="I11" s="12">
        <f t="shared" ref="I11:J11" si="2">SUM(I6:I10)*0.25</f>
        <v>12.5</v>
      </c>
      <c r="J11" s="12">
        <f t="shared" si="2"/>
        <v>18.5</v>
      </c>
      <c r="K11" s="12">
        <f t="shared" si="0"/>
        <v>12.541666666666666</v>
      </c>
      <c r="L11" s="12">
        <f>K11/$H$23</f>
        <v>17.916666666666668</v>
      </c>
      <c r="M11" s="47">
        <f>K11*$H$26/$H$22</f>
        <v>19.522650681907454</v>
      </c>
      <c r="N11" s="12">
        <f t="shared" si="1"/>
        <v>1.9583333333333333</v>
      </c>
      <c r="O11" s="73"/>
    </row>
    <row r="12" spans="1:15" s="14" customFormat="1" ht="12" x14ac:dyDescent="0.25">
      <c r="A12" s="15"/>
      <c r="B12" s="15"/>
      <c r="C12" s="38"/>
      <c r="D12" s="16"/>
      <c r="E12" s="50" t="s">
        <v>59</v>
      </c>
      <c r="F12" s="45" t="s">
        <v>25</v>
      </c>
      <c r="G12" s="49" t="s">
        <v>25</v>
      </c>
      <c r="H12" s="12">
        <f>SUM(H6:H10)*0.25</f>
        <v>6.75</v>
      </c>
      <c r="I12" s="12">
        <f>SUM(I6:I10)*0.3</f>
        <v>15</v>
      </c>
      <c r="J12" s="12">
        <f>SUM(J6:J10)*0.3</f>
        <v>22.2</v>
      </c>
      <c r="K12" s="12">
        <f t="shared" si="0"/>
        <v>14.825000000000001</v>
      </c>
      <c r="L12" s="12">
        <f>K12/$H$23</f>
        <v>21.178571428571431</v>
      </c>
      <c r="M12" s="47">
        <f>K12*$H$26/$H$22</f>
        <v>23.076940573497254</v>
      </c>
      <c r="N12" s="12">
        <f t="shared" si="1"/>
        <v>2.5749999999999997</v>
      </c>
      <c r="O12" s="73"/>
    </row>
    <row r="13" spans="1:15" s="14" customFormat="1" ht="12" x14ac:dyDescent="0.25">
      <c r="A13" s="15"/>
      <c r="B13" s="15"/>
      <c r="C13" s="38"/>
      <c r="D13" s="16"/>
      <c r="E13" s="50" t="s">
        <v>45</v>
      </c>
      <c r="F13" s="45" t="s">
        <v>21</v>
      </c>
      <c r="G13" s="46" t="s">
        <v>26</v>
      </c>
      <c r="H13" s="12">
        <v>4</v>
      </c>
      <c r="I13" s="12">
        <v>5</v>
      </c>
      <c r="J13" s="12">
        <v>6</v>
      </c>
      <c r="K13" s="12">
        <f t="shared" si="0"/>
        <v>5</v>
      </c>
      <c r="L13" s="12">
        <f>K13/$H$23</f>
        <v>7.1428571428571432</v>
      </c>
      <c r="M13" s="47">
        <f>K13*$H$26/$H$22</f>
        <v>7.783116550926561</v>
      </c>
      <c r="N13" s="12">
        <f t="shared" si="1"/>
        <v>0.33333333333333331</v>
      </c>
      <c r="O13" s="73"/>
    </row>
    <row r="14" spans="1:15" s="14" customFormat="1" ht="33.75" x14ac:dyDescent="0.25">
      <c r="A14" s="15"/>
      <c r="B14" s="15"/>
      <c r="C14" s="38"/>
      <c r="D14" s="16"/>
      <c r="E14" s="50" t="s">
        <v>44</v>
      </c>
      <c r="F14" s="45" t="s">
        <v>20</v>
      </c>
      <c r="G14" s="49" t="s">
        <v>55</v>
      </c>
      <c r="H14" s="12">
        <v>2</v>
      </c>
      <c r="I14" s="12">
        <v>4</v>
      </c>
      <c r="J14" s="12">
        <v>6</v>
      </c>
      <c r="K14" s="12">
        <f t="shared" si="0"/>
        <v>4</v>
      </c>
      <c r="L14" s="12">
        <f>K14/$H$23</f>
        <v>5.7142857142857144</v>
      </c>
      <c r="M14" s="47">
        <f>K14*$H$26/$H$22</f>
        <v>6.2264932407412488</v>
      </c>
      <c r="N14" s="12">
        <f t="shared" si="1"/>
        <v>0.66666666666666663</v>
      </c>
      <c r="O14" s="73" t="s">
        <v>56</v>
      </c>
    </row>
    <row r="15" spans="1:15" s="14" customFormat="1" ht="36" x14ac:dyDescent="0.25">
      <c r="A15" s="15"/>
      <c r="B15" s="15"/>
      <c r="C15" s="38"/>
      <c r="D15" s="16"/>
      <c r="E15" s="50" t="s">
        <v>45</v>
      </c>
      <c r="F15" s="45"/>
      <c r="G15" s="49" t="s">
        <v>66</v>
      </c>
      <c r="H15" s="12">
        <v>4</v>
      </c>
      <c r="I15" s="12">
        <v>10</v>
      </c>
      <c r="J15" s="12">
        <v>12</v>
      </c>
      <c r="K15" s="12">
        <f t="shared" si="0"/>
        <v>9.3333333333333339</v>
      </c>
      <c r="L15" s="12">
        <f>K15/$H$23</f>
        <v>13.333333333333336</v>
      </c>
      <c r="M15" s="47">
        <f>K15*$H$26/$H$22</f>
        <v>14.528484228396248</v>
      </c>
      <c r="N15" s="12">
        <f t="shared" si="1"/>
        <v>1.3333333333333333</v>
      </c>
      <c r="O15" s="73"/>
    </row>
    <row r="16" spans="1:15" s="14" customFormat="1" ht="78.75" x14ac:dyDescent="0.25">
      <c r="A16" s="15"/>
      <c r="B16" s="15"/>
      <c r="C16" s="38"/>
      <c r="D16" s="16"/>
      <c r="E16" s="50" t="s">
        <v>44</v>
      </c>
      <c r="F16" s="45"/>
      <c r="G16" s="46" t="s">
        <v>64</v>
      </c>
      <c r="H16" s="12">
        <v>6</v>
      </c>
      <c r="I16" s="12">
        <v>10</v>
      </c>
      <c r="J16" s="12">
        <v>12</v>
      </c>
      <c r="K16" s="12">
        <f t="shared" si="0"/>
        <v>9.6666666666666661</v>
      </c>
      <c r="L16" s="12">
        <f>K16/$H$23</f>
        <v>13.80952380952381</v>
      </c>
      <c r="M16" s="47">
        <f>K16*$H$26/$H$22</f>
        <v>15.047358665124683</v>
      </c>
      <c r="N16" s="12">
        <f t="shared" si="1"/>
        <v>1</v>
      </c>
      <c r="O16" s="73" t="s">
        <v>65</v>
      </c>
    </row>
    <row r="17" spans="1:15" s="14" customFormat="1" ht="12" x14ac:dyDescent="0.25">
      <c r="A17" s="15"/>
      <c r="B17" s="15"/>
      <c r="C17" s="38"/>
      <c r="D17" s="16"/>
      <c r="E17" s="50" t="s">
        <v>44</v>
      </c>
      <c r="F17" s="45"/>
      <c r="G17" s="46" t="s">
        <v>23</v>
      </c>
      <c r="H17" s="12">
        <v>1</v>
      </c>
      <c r="I17" s="12">
        <v>2</v>
      </c>
      <c r="J17" s="12">
        <v>3</v>
      </c>
      <c r="K17" s="12">
        <f t="shared" si="0"/>
        <v>2</v>
      </c>
      <c r="L17" s="12">
        <f>K17/$H$23</f>
        <v>2.8571428571428572</v>
      </c>
      <c r="M17" s="47">
        <f>K17*$H$26/$H$22</f>
        <v>3.1132466203706244</v>
      </c>
      <c r="N17" s="12">
        <f t="shared" si="1"/>
        <v>0.33333333333333331</v>
      </c>
      <c r="O17" s="73"/>
    </row>
    <row r="18" spans="1:15" s="14" customFormat="1" ht="12" x14ac:dyDescent="0.25">
      <c r="A18" s="15"/>
      <c r="B18" s="15"/>
      <c r="C18" s="44"/>
      <c r="D18" s="42"/>
      <c r="E18" s="52" t="s">
        <v>59</v>
      </c>
      <c r="F18" s="45"/>
      <c r="G18" s="49" t="s">
        <v>22</v>
      </c>
      <c r="H18" s="12">
        <v>2</v>
      </c>
      <c r="I18" s="12">
        <v>3</v>
      </c>
      <c r="J18" s="12">
        <v>4</v>
      </c>
      <c r="K18" s="12">
        <f t="shared" si="0"/>
        <v>3</v>
      </c>
      <c r="L18" s="12">
        <f>K18/$H$23</f>
        <v>4.2857142857142856</v>
      </c>
      <c r="M18" s="47">
        <f>K18*$H$26/$H$22</f>
        <v>4.6698699305559366</v>
      </c>
      <c r="N18" s="12">
        <f t="shared" si="1"/>
        <v>0.33333333333333331</v>
      </c>
      <c r="O18" s="73" t="s">
        <v>91</v>
      </c>
    </row>
    <row r="21" spans="1:15" ht="12" x14ac:dyDescent="0.25">
      <c r="G21" s="22" t="s">
        <v>6</v>
      </c>
      <c r="H21" s="23">
        <f>SUM(H2:H18)</f>
        <v>68.5</v>
      </c>
      <c r="I21" s="23">
        <f>SUM(I2:I18)</f>
        <v>127.5</v>
      </c>
      <c r="J21" s="23">
        <f>SUM(J2:J18)</f>
        <v>180.7</v>
      </c>
      <c r="N21" s="28">
        <f>SQRT(SUMSQ(N2:N18))</f>
        <v>5.6709909970735177</v>
      </c>
    </row>
    <row r="22" spans="1:15" ht="12" x14ac:dyDescent="0.25">
      <c r="G22" s="22" t="s">
        <v>13</v>
      </c>
      <c r="H22" s="23">
        <f>(H21+4*I21+J21)/6</f>
        <v>126.53333333333335</v>
      </c>
      <c r="I22" s="24"/>
      <c r="J22" s="23"/>
      <c r="N22" s="28">
        <f>2*N21/H23</f>
        <v>16.202831420210053</v>
      </c>
    </row>
    <row r="23" spans="1:15" ht="12" x14ac:dyDescent="0.25">
      <c r="G23" s="22" t="s">
        <v>5</v>
      </c>
      <c r="H23" s="25">
        <v>0.7</v>
      </c>
      <c r="I23" s="24"/>
      <c r="J23" s="23"/>
      <c r="N23" s="29">
        <f>N22/H26</f>
        <v>8.2262600576525596E-2</v>
      </c>
    </row>
    <row r="24" spans="1:15" ht="12" x14ac:dyDescent="0.25">
      <c r="A24" s="11"/>
      <c r="B24" s="11"/>
      <c r="C24" s="40"/>
      <c r="D24" s="11"/>
      <c r="F24" s="33"/>
      <c r="G24" s="22" t="s">
        <v>3</v>
      </c>
      <c r="H24" s="23">
        <f>H21/H23</f>
        <v>97.857142857142861</v>
      </c>
      <c r="I24" s="24">
        <f>I21/H23</f>
        <v>182.14285714285717</v>
      </c>
      <c r="J24" s="23">
        <f>J21/H23</f>
        <v>258.14285714285717</v>
      </c>
      <c r="N24" s="28"/>
    </row>
    <row r="25" spans="1:15" ht="12" x14ac:dyDescent="0.25">
      <c r="A25" s="11"/>
      <c r="B25" s="11"/>
      <c r="C25" s="40"/>
      <c r="D25" s="11"/>
      <c r="F25" s="33"/>
      <c r="G25" s="26" t="s">
        <v>12</v>
      </c>
      <c r="H25" s="23">
        <f>(H24+4*I24+J24)/6</f>
        <v>180.76190476190479</v>
      </c>
      <c r="I25" s="24"/>
      <c r="J25" s="23"/>
      <c r="N25" s="28"/>
    </row>
    <row r="26" spans="1:15" ht="12" x14ac:dyDescent="0.25">
      <c r="A26" s="11"/>
      <c r="B26" s="11"/>
      <c r="C26" s="40"/>
      <c r="D26" s="11"/>
      <c r="F26" s="33"/>
      <c r="G26" s="27" t="s">
        <v>11</v>
      </c>
      <c r="H26" s="23">
        <f>H25+N21*2/H23</f>
        <v>196.96473618211485</v>
      </c>
      <c r="I26" s="24"/>
      <c r="J26" s="23"/>
      <c r="N26" s="28"/>
      <c r="O26" s="11"/>
    </row>
    <row r="27" spans="1:15" ht="12" x14ac:dyDescent="0.25">
      <c r="A27" s="11"/>
      <c r="B27" s="11"/>
      <c r="C27" s="11"/>
      <c r="D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 ht="12" x14ac:dyDescent="0.25">
      <c r="A28" s="11"/>
      <c r="B28" s="11"/>
      <c r="C28" s="11"/>
      <c r="D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ht="12" x14ac:dyDescent="0.25">
      <c r="A29" s="11"/>
      <c r="B29" s="11"/>
      <c r="C29" s="11"/>
      <c r="D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 ht="12" x14ac:dyDescent="0.25">
      <c r="A30" s="11"/>
      <c r="B30" s="11"/>
      <c r="C30" s="11"/>
      <c r="D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 ht="12" x14ac:dyDescent="0.25">
      <c r="A31" s="11"/>
      <c r="B31" s="11"/>
      <c r="C31" s="11"/>
      <c r="D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ht="12" x14ac:dyDescent="0.25">
      <c r="A32" s="11"/>
      <c r="B32" s="11"/>
      <c r="C32" s="11"/>
      <c r="D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5" ht="12" x14ac:dyDescent="0.25">
      <c r="A33" s="11"/>
      <c r="B33" s="11"/>
      <c r="C33" s="11"/>
      <c r="D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15" ht="12" x14ac:dyDescent="0.25">
      <c r="A34" s="11"/>
      <c r="B34" s="11"/>
      <c r="C34" s="11"/>
      <c r="D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spans="1:15" ht="12" x14ac:dyDescent="0.25">
      <c r="A35" s="11"/>
      <c r="B35" s="11"/>
      <c r="C35" s="11"/>
      <c r="D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1:15" ht="12" x14ac:dyDescent="0.25">
      <c r="A36" s="11"/>
      <c r="B36" s="11"/>
      <c r="C36" s="11"/>
      <c r="D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 spans="1:15" ht="12" x14ac:dyDescent="0.25">
      <c r="A37" s="11"/>
      <c r="B37" s="11"/>
      <c r="C37" s="11"/>
      <c r="D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5" ht="12" x14ac:dyDescent="0.25">
      <c r="A38" s="11"/>
      <c r="B38" s="11"/>
      <c r="C38" s="11"/>
      <c r="D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1:15" ht="12" x14ac:dyDescent="0.25">
      <c r="A39" s="11"/>
      <c r="B39" s="11"/>
      <c r="C39" s="11"/>
      <c r="D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1:15" ht="12" x14ac:dyDescent="0.25">
      <c r="A40" s="11"/>
      <c r="B40" s="11"/>
      <c r="C40" s="11"/>
      <c r="D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 ht="12" x14ac:dyDescent="0.25">
      <c r="A41" s="11"/>
      <c r="B41" s="11"/>
      <c r="C41" s="11"/>
      <c r="D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ht="12" x14ac:dyDescent="0.25">
      <c r="A42" s="11"/>
      <c r="B42" s="11"/>
      <c r="C42" s="11"/>
      <c r="D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5" ht="12" x14ac:dyDescent="0.25">
      <c r="A43" s="11"/>
      <c r="B43" s="11"/>
      <c r="C43" s="11"/>
      <c r="D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pans="1:15" ht="12" x14ac:dyDescent="0.25">
      <c r="A44" s="11"/>
      <c r="B44" s="11"/>
      <c r="C44" s="11"/>
      <c r="D44" s="11"/>
      <c r="F44" s="11"/>
      <c r="G44" s="11"/>
      <c r="H44" s="11"/>
      <c r="I44" s="11"/>
      <c r="J44" s="11"/>
      <c r="K44" s="11"/>
      <c r="L44" s="11"/>
      <c r="M44" s="11"/>
      <c r="N44" s="11"/>
      <c r="O44" s="11"/>
    </row>
    <row r="45" spans="1:15" ht="12" x14ac:dyDescent="0.25">
      <c r="A45" s="11"/>
      <c r="B45" s="11"/>
      <c r="C45" s="11"/>
      <c r="D45" s="11"/>
      <c r="F45" s="11"/>
      <c r="G45" s="11"/>
      <c r="H45" s="11"/>
      <c r="I45" s="11"/>
      <c r="J45" s="11"/>
      <c r="K45" s="11"/>
      <c r="L45" s="11"/>
      <c r="M45" s="11"/>
      <c r="N45" s="11"/>
      <c r="O45" s="11"/>
    </row>
    <row r="46" spans="1:15" ht="12" x14ac:dyDescent="0.25">
      <c r="A46" s="11"/>
      <c r="B46" s="11"/>
      <c r="C46" s="11"/>
      <c r="D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 ht="12" x14ac:dyDescent="0.25">
      <c r="A47" s="11"/>
      <c r="B47" s="11"/>
      <c r="C47" s="11"/>
      <c r="D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ht="12" x14ac:dyDescent="0.25">
      <c r="A48" s="11"/>
      <c r="B48" s="11"/>
      <c r="C48" s="11"/>
      <c r="D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 ht="12" x14ac:dyDescent="0.25">
      <c r="A49" s="11"/>
      <c r="B49" s="11"/>
      <c r="C49" s="11"/>
      <c r="D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pans="1:15" ht="12" x14ac:dyDescent="0.25">
      <c r="A50" s="11"/>
      <c r="B50" s="11"/>
      <c r="C50" s="11"/>
      <c r="D50" s="11"/>
      <c r="F50" s="11"/>
      <c r="G50" s="11"/>
      <c r="H50" s="11"/>
      <c r="I50" s="11"/>
      <c r="J50" s="11"/>
      <c r="K50" s="11"/>
      <c r="L50" s="11"/>
      <c r="M50" s="11"/>
      <c r="N50" s="11"/>
      <c r="O50" s="11"/>
    </row>
    <row r="51" spans="1:15" ht="12" x14ac:dyDescent="0.25">
      <c r="A51" s="11"/>
      <c r="B51" s="11"/>
      <c r="C51" s="11"/>
      <c r="D51" s="11"/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 spans="1:15" ht="12" x14ac:dyDescent="0.25">
      <c r="A52" s="11"/>
      <c r="B52" s="11"/>
      <c r="C52" s="11"/>
      <c r="D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pans="1:15" ht="12" x14ac:dyDescent="0.25">
      <c r="A53" s="11"/>
      <c r="B53" s="11"/>
      <c r="C53" s="11"/>
      <c r="D53" s="11"/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spans="1:15" ht="12" x14ac:dyDescent="0.25">
      <c r="A54" s="11"/>
      <c r="B54" s="11"/>
      <c r="C54" s="11"/>
      <c r="D54" s="11"/>
      <c r="F54" s="11"/>
      <c r="G54" s="11"/>
      <c r="H54" s="11"/>
      <c r="I54" s="11"/>
      <c r="J54" s="11"/>
      <c r="K54" s="11"/>
      <c r="L54" s="11"/>
      <c r="M54" s="11"/>
      <c r="N54" s="11"/>
      <c r="O54" s="11"/>
    </row>
    <row r="55" spans="1:15" ht="12" x14ac:dyDescent="0.25">
      <c r="A55" s="11"/>
      <c r="B55" s="11"/>
      <c r="C55" s="11"/>
      <c r="D55" s="11"/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 spans="1:15" ht="12" x14ac:dyDescent="0.25">
      <c r="A56" s="11"/>
      <c r="B56" s="11"/>
      <c r="C56" s="11"/>
      <c r="D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1:15" ht="12" x14ac:dyDescent="0.25">
      <c r="A57" s="11"/>
      <c r="B57" s="11"/>
      <c r="C57" s="11"/>
      <c r="D57" s="11"/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 spans="1:15" ht="12" x14ac:dyDescent="0.25">
      <c r="A58" s="11"/>
      <c r="B58" s="11"/>
      <c r="C58" s="11"/>
      <c r="D58" s="11"/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59" spans="1:15" ht="12" x14ac:dyDescent="0.25">
      <c r="A59" s="11"/>
      <c r="B59" s="11"/>
      <c r="C59" s="11"/>
      <c r="D59" s="11"/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 spans="1:15" ht="12" x14ac:dyDescent="0.25">
      <c r="A60" s="11"/>
      <c r="B60" s="11"/>
      <c r="C60" s="11"/>
      <c r="D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5" ht="12" x14ac:dyDescent="0.25">
      <c r="A61" s="11"/>
      <c r="B61" s="11"/>
      <c r="C61" s="11"/>
      <c r="D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 spans="1:15" ht="12" x14ac:dyDescent="0.25">
      <c r="A62" s="11"/>
      <c r="B62" s="11"/>
      <c r="C62" s="11"/>
      <c r="D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1:15" ht="12" x14ac:dyDescent="0.25">
      <c r="A63" s="11"/>
      <c r="B63" s="11"/>
      <c r="C63" s="11"/>
      <c r="D63" s="11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 spans="1:15" ht="12" x14ac:dyDescent="0.25">
      <c r="A64" s="11"/>
      <c r="B64" s="11"/>
      <c r="C64" s="11"/>
      <c r="D64" s="11"/>
      <c r="F64" s="11"/>
      <c r="G64" s="11"/>
      <c r="H64" s="11"/>
      <c r="I64" s="11"/>
      <c r="J64" s="11"/>
      <c r="K64" s="11"/>
      <c r="L64" s="11"/>
      <c r="M64" s="11"/>
      <c r="N64" s="11"/>
      <c r="O64" s="11"/>
    </row>
    <row r="65" spans="1:15" ht="12" x14ac:dyDescent="0.25">
      <c r="A65" s="11"/>
      <c r="B65" s="11"/>
      <c r="C65" s="11"/>
      <c r="D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spans="1:15" ht="12" x14ac:dyDescent="0.25">
      <c r="A66" s="11"/>
      <c r="B66" s="11"/>
      <c r="C66" s="11"/>
      <c r="D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  <row r="67" spans="1:15" ht="12" x14ac:dyDescent="0.25">
      <c r="A67" s="11"/>
      <c r="B67" s="11"/>
      <c r="C67" s="11"/>
      <c r="D67" s="11"/>
      <c r="F67" s="11"/>
      <c r="G67" s="11"/>
      <c r="H67" s="11"/>
      <c r="I67" s="11"/>
      <c r="J67" s="11"/>
      <c r="K67" s="11"/>
      <c r="L67" s="11"/>
      <c r="M67" s="11"/>
      <c r="N67" s="11"/>
      <c r="O67" s="11"/>
    </row>
    <row r="68" spans="1:15" ht="12" x14ac:dyDescent="0.25">
      <c r="A68" s="11"/>
      <c r="B68" s="11"/>
      <c r="C68" s="11"/>
      <c r="D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 spans="1:15" ht="12" x14ac:dyDescent="0.25">
      <c r="A69" s="11"/>
      <c r="B69" s="11"/>
      <c r="C69" s="11"/>
      <c r="D69" s="11"/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0" spans="1:15" ht="12" x14ac:dyDescent="0.25">
      <c r="A70" s="11"/>
      <c r="B70" s="11"/>
      <c r="C70" s="11"/>
      <c r="D70" s="11"/>
      <c r="F70" s="11"/>
      <c r="G70" s="11"/>
      <c r="H70" s="11"/>
      <c r="I70" s="11"/>
      <c r="J70" s="11"/>
      <c r="K70" s="11"/>
      <c r="L70" s="11"/>
      <c r="M70" s="11"/>
      <c r="N70" s="11"/>
      <c r="O70" s="11"/>
    </row>
    <row r="71" spans="1:15" ht="12" x14ac:dyDescent="0.25">
      <c r="A71" s="11"/>
      <c r="B71" s="11"/>
      <c r="C71" s="11"/>
      <c r="D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spans="1:15" ht="12" x14ac:dyDescent="0.25">
      <c r="A72" s="11"/>
      <c r="B72" s="11"/>
      <c r="C72" s="11"/>
      <c r="D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1:15" ht="12" x14ac:dyDescent="0.25">
      <c r="A73" s="11"/>
      <c r="B73" s="11"/>
      <c r="C73" s="11"/>
      <c r="D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5" spans="1:15" ht="12" x14ac:dyDescent="0.25">
      <c r="A75" s="11"/>
      <c r="B75" s="11"/>
      <c r="C75" s="11"/>
      <c r="D75" s="11"/>
      <c r="F75" s="11"/>
      <c r="G75" s="11"/>
      <c r="H75" s="11"/>
      <c r="I75" s="11"/>
      <c r="J75" s="11"/>
      <c r="K75" s="11"/>
      <c r="L75" s="11"/>
      <c r="M75" s="11"/>
      <c r="N75" s="11"/>
      <c r="O75" s="11"/>
    </row>
    <row r="76" spans="1:15" ht="12" x14ac:dyDescent="0.25">
      <c r="A76" s="11"/>
      <c r="B76" s="11"/>
      <c r="C76" s="11"/>
      <c r="D76" s="11"/>
      <c r="F76" s="11"/>
      <c r="G76" s="11"/>
      <c r="H76" s="11"/>
      <c r="I76" s="11"/>
      <c r="J76" s="11"/>
      <c r="K76" s="11"/>
      <c r="L76" s="11"/>
      <c r="M76" s="11"/>
      <c r="N76" s="11"/>
      <c r="O76" s="11"/>
    </row>
    <row r="77" spans="1:15" ht="12" x14ac:dyDescent="0.25">
      <c r="A77" s="11"/>
      <c r="B77" s="11"/>
      <c r="C77" s="11"/>
      <c r="D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1:15" ht="12" x14ac:dyDescent="0.25">
      <c r="A78" s="11"/>
      <c r="B78" s="11"/>
      <c r="C78" s="11"/>
      <c r="D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1:15" ht="12" x14ac:dyDescent="0.25">
      <c r="A79" s="11"/>
      <c r="B79" s="11"/>
      <c r="C79" s="11"/>
      <c r="D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0" spans="1:15" ht="12" x14ac:dyDescent="0.25">
      <c r="A80" s="11"/>
      <c r="B80" s="11"/>
      <c r="C80" s="11"/>
      <c r="D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spans="1:15" ht="12" x14ac:dyDescent="0.25">
      <c r="A81" s="11"/>
      <c r="B81" s="11"/>
      <c r="C81" s="11"/>
      <c r="D81" s="11"/>
      <c r="F81" s="11"/>
      <c r="G81" s="11"/>
      <c r="H81" s="11"/>
      <c r="I81" s="11"/>
      <c r="J81" s="11"/>
      <c r="K81" s="11"/>
      <c r="L81" s="11"/>
      <c r="M81" s="11"/>
      <c r="N81" s="11"/>
      <c r="O81" s="11"/>
    </row>
    <row r="82" spans="1:15" ht="12" x14ac:dyDescent="0.25">
      <c r="A82" s="11"/>
      <c r="B82" s="11"/>
      <c r="C82" s="11"/>
      <c r="D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spans="1:15" ht="12" x14ac:dyDescent="0.25">
      <c r="A83" s="11"/>
      <c r="B83" s="11"/>
      <c r="C83" s="11"/>
      <c r="D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1:15" ht="12" x14ac:dyDescent="0.25">
      <c r="A84" s="11"/>
      <c r="B84" s="11"/>
      <c r="C84" s="11"/>
      <c r="D84" s="11"/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 spans="1:15" ht="12" x14ac:dyDescent="0.25">
      <c r="A85" s="11"/>
      <c r="B85" s="11"/>
      <c r="C85" s="11"/>
      <c r="D85" s="11"/>
      <c r="F85" s="11"/>
      <c r="G85" s="11"/>
      <c r="H85" s="11"/>
      <c r="I85" s="11"/>
      <c r="J85" s="11"/>
      <c r="K85" s="11"/>
      <c r="L85" s="11"/>
      <c r="M85" s="11"/>
      <c r="N85" s="11"/>
      <c r="O85" s="11"/>
    </row>
    <row r="86" spans="1:15" ht="12" x14ac:dyDescent="0.25">
      <c r="A86" s="11"/>
      <c r="B86" s="11"/>
      <c r="C86" s="11"/>
      <c r="D86" s="11"/>
      <c r="F86" s="11"/>
      <c r="G86" s="11"/>
      <c r="H86" s="11"/>
      <c r="I86" s="11"/>
      <c r="J86" s="11"/>
      <c r="K86" s="11"/>
      <c r="L86" s="11"/>
      <c r="M86" s="11"/>
      <c r="N86" s="11"/>
      <c r="O86" s="11"/>
    </row>
    <row r="87" spans="1:15" ht="12" x14ac:dyDescent="0.25">
      <c r="A87" s="11"/>
      <c r="B87" s="11"/>
      <c r="C87" s="11"/>
      <c r="D87" s="11"/>
      <c r="F87" s="11"/>
      <c r="G87" s="11"/>
      <c r="H87" s="11"/>
      <c r="I87" s="11"/>
      <c r="J87" s="11"/>
      <c r="K87" s="11"/>
      <c r="L87" s="11"/>
      <c r="M87" s="11"/>
      <c r="N87" s="11"/>
      <c r="O87" s="11"/>
    </row>
    <row r="90" spans="1:15" ht="12" x14ac:dyDescent="0.25">
      <c r="A90" s="11"/>
      <c r="B90" s="11"/>
      <c r="C90" s="11"/>
      <c r="D90" s="11"/>
      <c r="F90" s="11"/>
      <c r="G90" s="11"/>
      <c r="H90" s="11"/>
      <c r="I90" s="11"/>
      <c r="J90" s="11"/>
      <c r="K90" s="11"/>
      <c r="L90" s="11"/>
      <c r="M90" s="11"/>
      <c r="N90" s="11"/>
      <c r="O90" s="11"/>
    </row>
    <row r="91" spans="1:15" ht="12" x14ac:dyDescent="0.25">
      <c r="A91" s="11"/>
      <c r="B91" s="11"/>
      <c r="C91" s="11"/>
      <c r="D91" s="11"/>
      <c r="F91" s="11"/>
      <c r="G91" s="11"/>
      <c r="H91" s="11"/>
      <c r="I91" s="11"/>
      <c r="J91" s="11"/>
      <c r="K91" s="11"/>
      <c r="L91" s="11"/>
      <c r="M91" s="11"/>
      <c r="N91" s="11"/>
      <c r="O91" s="11"/>
    </row>
    <row r="92" spans="1:15" ht="12" x14ac:dyDescent="0.25">
      <c r="A92" s="11"/>
      <c r="B92" s="11"/>
      <c r="C92" s="11"/>
      <c r="D92" s="11"/>
      <c r="F92" s="11"/>
      <c r="G92" s="11"/>
      <c r="H92" s="11"/>
      <c r="I92" s="11"/>
      <c r="J92" s="11"/>
      <c r="K92" s="11"/>
      <c r="L92" s="11"/>
      <c r="M92" s="11"/>
      <c r="N92" s="11"/>
      <c r="O92" s="11"/>
    </row>
    <row r="93" spans="1:15" ht="12" x14ac:dyDescent="0.25">
      <c r="A93" s="11"/>
      <c r="B93" s="11"/>
      <c r="C93" s="11"/>
      <c r="D93" s="11"/>
      <c r="F93" s="11"/>
      <c r="G93" s="11"/>
      <c r="H93" s="11"/>
      <c r="I93" s="11"/>
      <c r="J93" s="11"/>
      <c r="K93" s="11"/>
      <c r="L93" s="11"/>
      <c r="M93" s="11"/>
      <c r="N93" s="11"/>
      <c r="O93" s="11"/>
    </row>
    <row r="94" spans="1:15" ht="12" x14ac:dyDescent="0.25">
      <c r="A94" s="11"/>
      <c r="B94" s="11"/>
      <c r="C94" s="11"/>
      <c r="D94" s="11"/>
      <c r="F94" s="11"/>
      <c r="G94" s="11"/>
      <c r="H94" s="11"/>
      <c r="I94" s="11"/>
      <c r="J94" s="11"/>
      <c r="K94" s="11"/>
      <c r="L94" s="11"/>
      <c r="M94" s="11"/>
      <c r="N94" s="11"/>
      <c r="O94" s="11"/>
    </row>
    <row r="95" spans="1:15" ht="12" x14ac:dyDescent="0.25">
      <c r="A95" s="11"/>
      <c r="B95" s="11"/>
      <c r="C95" s="11"/>
      <c r="D95" s="11"/>
      <c r="F95" s="11"/>
      <c r="G95" s="11"/>
      <c r="H95" s="11"/>
      <c r="I95" s="11"/>
      <c r="J95" s="11"/>
      <c r="K95" s="11"/>
      <c r="L95" s="11"/>
      <c r="M95" s="11"/>
      <c r="N95" s="11"/>
      <c r="O95" s="11"/>
    </row>
    <row r="96" spans="1:15" ht="12" x14ac:dyDescent="0.25">
      <c r="A96" s="11"/>
      <c r="B96" s="11"/>
      <c r="C96" s="11"/>
      <c r="D96" s="11"/>
      <c r="F96" s="11"/>
      <c r="G96" s="11"/>
      <c r="H96" s="11"/>
      <c r="I96" s="11"/>
      <c r="J96" s="11"/>
      <c r="K96" s="11"/>
      <c r="L96" s="11"/>
      <c r="M96" s="11"/>
      <c r="N96" s="11"/>
      <c r="O96" s="11"/>
    </row>
    <row r="97" spans="1:15" ht="12" x14ac:dyDescent="0.25">
      <c r="A97" s="11"/>
      <c r="B97" s="11"/>
      <c r="C97" s="11"/>
      <c r="D97" s="11"/>
      <c r="F97" s="11"/>
      <c r="G97" s="11"/>
      <c r="H97" s="11"/>
      <c r="I97" s="11"/>
      <c r="J97" s="11"/>
      <c r="K97" s="11"/>
      <c r="L97" s="11"/>
      <c r="M97" s="11"/>
      <c r="N97" s="11"/>
      <c r="O97" s="11"/>
    </row>
    <row r="98" spans="1:15" ht="12" x14ac:dyDescent="0.25">
      <c r="A98" s="11"/>
      <c r="B98" s="11"/>
      <c r="C98" s="11"/>
      <c r="D98" s="11"/>
      <c r="F98" s="11"/>
      <c r="G98" s="11"/>
      <c r="H98" s="11"/>
      <c r="I98" s="11"/>
      <c r="J98" s="11"/>
      <c r="K98" s="11"/>
      <c r="L98" s="11"/>
      <c r="M98" s="11"/>
      <c r="N98" s="11"/>
      <c r="O98" s="11"/>
    </row>
    <row r="99" spans="1:15" ht="12" x14ac:dyDescent="0.25">
      <c r="A99" s="11"/>
      <c r="B99" s="11"/>
      <c r="C99" s="11"/>
      <c r="D99" s="11"/>
      <c r="F99" s="11"/>
      <c r="G99" s="11"/>
      <c r="H99" s="11"/>
      <c r="I99" s="11"/>
      <c r="J99" s="11"/>
      <c r="K99" s="11"/>
      <c r="L99" s="11"/>
      <c r="M99" s="11"/>
      <c r="N99" s="11"/>
      <c r="O99" s="11"/>
    </row>
    <row r="100" spans="1:15" ht="12" x14ac:dyDescent="0.25">
      <c r="A100" s="11"/>
      <c r="B100" s="11"/>
      <c r="C100" s="11"/>
      <c r="D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</row>
    <row r="101" spans="1:15" ht="12" x14ac:dyDescent="0.25">
      <c r="A101" s="11"/>
      <c r="B101" s="11"/>
      <c r="C101" s="11"/>
      <c r="D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</row>
    <row r="102" spans="1:15" ht="12" x14ac:dyDescent="0.25">
      <c r="A102" s="11"/>
      <c r="B102" s="11"/>
      <c r="C102" s="11"/>
      <c r="D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</row>
    <row r="103" spans="1:15" ht="12" x14ac:dyDescent="0.25">
      <c r="A103" s="11"/>
      <c r="B103" s="11"/>
      <c r="C103" s="11"/>
      <c r="D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</row>
    <row r="104" spans="1:15" ht="12" x14ac:dyDescent="0.25">
      <c r="A104" s="11"/>
      <c r="B104" s="11"/>
      <c r="C104" s="11"/>
      <c r="D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</row>
    <row r="105" spans="1:15" ht="12" x14ac:dyDescent="0.25">
      <c r="A105" s="11"/>
      <c r="B105" s="11"/>
      <c r="C105" s="11"/>
      <c r="D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</row>
    <row r="106" spans="1:15" ht="12" x14ac:dyDescent="0.25">
      <c r="A106" s="11"/>
      <c r="B106" s="11"/>
      <c r="C106" s="11"/>
      <c r="D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</row>
    <row r="107" spans="1:15" ht="12" x14ac:dyDescent="0.25">
      <c r="A107" s="11"/>
      <c r="B107" s="11"/>
      <c r="C107" s="11"/>
      <c r="D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</row>
    <row r="108" spans="1:15" ht="12" x14ac:dyDescent="0.25">
      <c r="A108" s="11"/>
      <c r="B108" s="11"/>
      <c r="C108" s="11"/>
      <c r="D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</row>
    <row r="109" spans="1:15" ht="12" x14ac:dyDescent="0.25">
      <c r="A109" s="11"/>
      <c r="B109" s="11"/>
      <c r="C109" s="11"/>
      <c r="D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</row>
    <row r="110" spans="1:15" ht="12" x14ac:dyDescent="0.25">
      <c r="A110" s="11"/>
      <c r="B110" s="11"/>
      <c r="C110" s="11"/>
      <c r="D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</row>
    <row r="111" spans="1:15" ht="12" x14ac:dyDescent="0.25">
      <c r="A111" s="11"/>
      <c r="B111" s="11"/>
      <c r="C111" s="11"/>
      <c r="D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1:15" ht="12" x14ac:dyDescent="0.25">
      <c r="A112" s="11"/>
      <c r="B112" s="11"/>
      <c r="C112" s="11"/>
      <c r="D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</row>
    <row r="113" spans="1:15" ht="12" x14ac:dyDescent="0.25">
      <c r="A113" s="11"/>
      <c r="B113" s="11"/>
      <c r="C113" s="11"/>
      <c r="D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</row>
    <row r="114" spans="1:15" ht="12" x14ac:dyDescent="0.25">
      <c r="A114" s="11"/>
      <c r="B114" s="11"/>
      <c r="C114" s="11"/>
      <c r="D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</row>
    <row r="115" spans="1:15" ht="12" x14ac:dyDescent="0.25">
      <c r="A115" s="11"/>
      <c r="B115" s="11"/>
      <c r="C115" s="11"/>
      <c r="D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</row>
    <row r="116" spans="1:15" ht="12" x14ac:dyDescent="0.25">
      <c r="A116" s="11"/>
      <c r="B116" s="11"/>
      <c r="C116" s="11"/>
      <c r="D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</row>
    <row r="117" spans="1:15" ht="12" x14ac:dyDescent="0.25">
      <c r="A117" s="11"/>
      <c r="B117" s="11"/>
      <c r="C117" s="11"/>
      <c r="D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</row>
    <row r="118" spans="1:15" ht="12" x14ac:dyDescent="0.25">
      <c r="A118" s="11"/>
      <c r="B118" s="11"/>
      <c r="C118" s="11"/>
      <c r="D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</row>
    <row r="119" spans="1:15" ht="12" x14ac:dyDescent="0.25">
      <c r="A119" s="11"/>
      <c r="B119" s="11"/>
      <c r="C119" s="11"/>
      <c r="D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</row>
    <row r="120" spans="1:15" ht="12" x14ac:dyDescent="0.25">
      <c r="A120" s="11"/>
      <c r="B120" s="11"/>
      <c r="C120" s="11"/>
      <c r="D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</row>
    <row r="122" spans="1:15" ht="12" x14ac:dyDescent="0.25">
      <c r="A122" s="11"/>
      <c r="B122" s="11"/>
      <c r="C122" s="11"/>
      <c r="D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</row>
    <row r="123" spans="1:15" ht="12" x14ac:dyDescent="0.25">
      <c r="A123" s="11"/>
      <c r="B123" s="11"/>
      <c r="C123" s="11"/>
      <c r="D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</row>
    <row r="124" spans="1:15" ht="12" x14ac:dyDescent="0.25">
      <c r="A124" s="11"/>
      <c r="B124" s="11"/>
      <c r="C124" s="11"/>
      <c r="D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</row>
    <row r="125" spans="1:15" ht="12" x14ac:dyDescent="0.25">
      <c r="A125" s="11"/>
      <c r="B125" s="11"/>
      <c r="C125" s="11"/>
      <c r="D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</row>
    <row r="126" spans="1:15" ht="12" x14ac:dyDescent="0.25">
      <c r="A126" s="11"/>
      <c r="B126" s="11"/>
      <c r="C126" s="11"/>
      <c r="D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</row>
    <row r="127" spans="1:15" ht="12" x14ac:dyDescent="0.25">
      <c r="A127" s="11"/>
      <c r="B127" s="11"/>
      <c r="C127" s="11"/>
      <c r="D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1:15" ht="12" x14ac:dyDescent="0.25">
      <c r="A128" s="11"/>
      <c r="B128" s="11"/>
      <c r="C128" s="11"/>
      <c r="D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</row>
    <row r="129" spans="1:15" ht="12" x14ac:dyDescent="0.25">
      <c r="A129" s="11"/>
      <c r="B129" s="11"/>
      <c r="C129" s="11"/>
      <c r="D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</row>
    <row r="130" spans="1:15" ht="12" x14ac:dyDescent="0.25">
      <c r="A130" s="11"/>
      <c r="B130" s="11"/>
      <c r="C130" s="11"/>
      <c r="D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</row>
    <row r="131" spans="1:15" ht="12" x14ac:dyDescent="0.25">
      <c r="A131" s="11"/>
      <c r="B131" s="11"/>
      <c r="C131" s="11"/>
      <c r="D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</row>
    <row r="132" spans="1:15" ht="12" x14ac:dyDescent="0.25">
      <c r="A132" s="11"/>
      <c r="B132" s="11"/>
      <c r="C132" s="11"/>
      <c r="D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</row>
    <row r="133" spans="1:15" ht="12" x14ac:dyDescent="0.25">
      <c r="A133" s="11"/>
      <c r="B133" s="11"/>
      <c r="C133" s="11"/>
      <c r="D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</row>
    <row r="134" spans="1:15" ht="12" x14ac:dyDescent="0.25">
      <c r="A134" s="11"/>
      <c r="B134" s="11"/>
      <c r="C134" s="11"/>
      <c r="D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</row>
    <row r="135" spans="1:15" ht="12" x14ac:dyDescent="0.25"/>
    <row r="136" spans="1:15" ht="12" x14ac:dyDescent="0.25"/>
    <row r="137" spans="1:15" ht="12" x14ac:dyDescent="0.25"/>
  </sheetData>
  <mergeCells count="2">
    <mergeCell ref="C6:C9"/>
    <mergeCell ref="D6:D9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5" sqref="D5"/>
    </sheetView>
  </sheetViews>
  <sheetFormatPr defaultRowHeight="12.75" x14ac:dyDescent="0.2"/>
  <cols>
    <col min="1" max="1" width="89.5703125" style="74" customWidth="1"/>
    <col min="2" max="2" width="10.140625" style="74" customWidth="1"/>
    <col min="3" max="3" width="10" style="74" customWidth="1"/>
    <col min="4" max="16384" width="9.140625" style="74"/>
  </cols>
  <sheetData>
    <row r="1" spans="1:3" x14ac:dyDescent="0.2">
      <c r="A1" s="76" t="s">
        <v>68</v>
      </c>
    </row>
    <row r="2" spans="1:3" ht="178.5" x14ac:dyDescent="0.2">
      <c r="A2" s="77" t="s">
        <v>69</v>
      </c>
    </row>
    <row r="4" spans="1:3" x14ac:dyDescent="0.2">
      <c r="A4" s="76" t="s">
        <v>79</v>
      </c>
    </row>
    <row r="5" spans="1:3" ht="76.5" x14ac:dyDescent="0.2">
      <c r="A5" s="77" t="s">
        <v>87</v>
      </c>
    </row>
    <row r="13" spans="1:3" x14ac:dyDescent="0.2">
      <c r="C13" s="7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topLeftCell="C1" workbookViewId="0">
      <selection activeCell="I40" sqref="I40:I41"/>
    </sheetView>
  </sheetViews>
  <sheetFormatPr defaultColWidth="8.85546875" defaultRowHeight="12" x14ac:dyDescent="0.25"/>
  <cols>
    <col min="1" max="1" width="12.28515625" style="17" hidden="1" customWidth="1"/>
    <col min="2" max="2" width="7.140625" style="17" hidden="1" customWidth="1"/>
    <col min="3" max="3" width="14.85546875" style="6" customWidth="1"/>
    <col min="4" max="4" width="45.28515625" style="19" customWidth="1"/>
    <col min="5" max="5" width="26.85546875" style="33" customWidth="1"/>
    <col min="6" max="6" width="15.85546875" style="87" bestFit="1" customWidth="1"/>
    <col min="7" max="7" width="10.28515625" style="20" bestFit="1" customWidth="1"/>
    <col min="8" max="8" width="12.5703125" style="20" bestFit="1" customWidth="1"/>
    <col min="9" max="9" width="71.28515625" style="36" customWidth="1"/>
    <col min="10" max="16384" width="8.85546875" style="11"/>
  </cols>
  <sheetData>
    <row r="1" spans="1:9" ht="15.75" x14ac:dyDescent="0.25">
      <c r="C1" s="93" t="s">
        <v>74</v>
      </c>
      <c r="D1" s="93"/>
      <c r="E1" s="93"/>
      <c r="F1" s="93"/>
      <c r="G1" s="93"/>
      <c r="H1" s="93"/>
      <c r="I1" s="93"/>
    </row>
    <row r="2" spans="1:9" s="6" customFormat="1" ht="24" x14ac:dyDescent="0.25">
      <c r="A2" s="1" t="s">
        <v>16</v>
      </c>
      <c r="B2" s="1" t="s">
        <v>17</v>
      </c>
      <c r="C2" s="2" t="s">
        <v>19</v>
      </c>
      <c r="D2" s="3" t="s">
        <v>18</v>
      </c>
      <c r="E2" s="2" t="s">
        <v>43</v>
      </c>
      <c r="F2" s="4" t="s">
        <v>70</v>
      </c>
      <c r="G2" s="3" t="s">
        <v>71</v>
      </c>
      <c r="H2" s="4" t="s">
        <v>72</v>
      </c>
      <c r="I2" s="34" t="s">
        <v>4</v>
      </c>
    </row>
    <row r="3" spans="1:9" s="14" customFormat="1" x14ac:dyDescent="0.25">
      <c r="A3" s="30"/>
      <c r="B3" s="31"/>
      <c r="C3" s="83" t="s">
        <v>40</v>
      </c>
      <c r="D3" s="83"/>
      <c r="E3" s="83"/>
      <c r="F3" s="7">
        <f>SUM(F4:F25)</f>
        <v>495</v>
      </c>
      <c r="G3" s="10"/>
      <c r="H3" s="10"/>
      <c r="I3" s="35"/>
    </row>
    <row r="4" spans="1:9" s="14" customFormat="1" ht="33.75" x14ac:dyDescent="0.25">
      <c r="A4" s="15"/>
      <c r="B4" s="15"/>
      <c r="C4" s="45" t="s">
        <v>20</v>
      </c>
      <c r="D4" s="46" t="s">
        <v>41</v>
      </c>
      <c r="E4" s="45" t="s">
        <v>44</v>
      </c>
      <c r="F4" s="85">
        <v>15</v>
      </c>
      <c r="G4" s="12"/>
      <c r="H4" s="12"/>
      <c r="I4" s="48" t="s">
        <v>42</v>
      </c>
    </row>
    <row r="5" spans="1:9" s="14" customFormat="1" ht="36" x14ac:dyDescent="0.25">
      <c r="A5" s="15"/>
      <c r="B5" s="15"/>
      <c r="C5" s="45" t="s">
        <v>21</v>
      </c>
      <c r="D5" s="46" t="s">
        <v>63</v>
      </c>
      <c r="E5" s="45" t="s">
        <v>45</v>
      </c>
      <c r="F5" s="85">
        <v>7</v>
      </c>
      <c r="G5" s="12"/>
      <c r="H5" s="12"/>
      <c r="I5" s="48"/>
    </row>
    <row r="6" spans="1:9" s="14" customFormat="1" ht="24" x14ac:dyDescent="0.25">
      <c r="A6" s="15"/>
      <c r="B6" s="15"/>
      <c r="C6" s="45" t="s">
        <v>21</v>
      </c>
      <c r="D6" s="46" t="s">
        <v>46</v>
      </c>
      <c r="E6" s="45" t="s">
        <v>45</v>
      </c>
      <c r="F6" s="85">
        <v>3</v>
      </c>
      <c r="G6" s="12"/>
      <c r="H6" s="12"/>
      <c r="I6" s="48"/>
    </row>
    <row r="7" spans="1:9" s="14" customFormat="1" x14ac:dyDescent="0.25">
      <c r="A7" s="15"/>
      <c r="B7" s="15"/>
      <c r="C7" s="84" t="s">
        <v>28</v>
      </c>
      <c r="D7" s="84"/>
      <c r="E7" s="84"/>
      <c r="F7" s="84"/>
      <c r="G7" s="84"/>
      <c r="H7" s="84"/>
      <c r="I7" s="84"/>
    </row>
    <row r="8" spans="1:9" s="14" customFormat="1" ht="180" x14ac:dyDescent="0.25">
      <c r="A8" s="15"/>
      <c r="B8" s="15"/>
      <c r="C8" s="45" t="s">
        <v>27</v>
      </c>
      <c r="D8" s="46" t="s">
        <v>28</v>
      </c>
      <c r="E8" s="45" t="s">
        <v>59</v>
      </c>
      <c r="F8" s="85">
        <v>36</v>
      </c>
      <c r="G8" s="12"/>
      <c r="H8" s="12"/>
      <c r="I8" s="48" t="s">
        <v>47</v>
      </c>
    </row>
    <row r="9" spans="1:9" s="14" customFormat="1" ht="33.75" x14ac:dyDescent="0.25">
      <c r="A9" s="15"/>
      <c r="B9" s="15"/>
      <c r="C9" s="45" t="s">
        <v>27</v>
      </c>
      <c r="D9" s="46" t="s">
        <v>34</v>
      </c>
      <c r="E9" s="45" t="s">
        <v>59</v>
      </c>
      <c r="F9" s="85">
        <v>13</v>
      </c>
      <c r="G9" s="12"/>
      <c r="H9" s="12"/>
      <c r="I9" s="48" t="s">
        <v>35</v>
      </c>
    </row>
    <row r="10" spans="1:9" s="14" customFormat="1" ht="67.5" x14ac:dyDescent="0.25">
      <c r="A10" s="15"/>
      <c r="B10" s="15"/>
      <c r="C10" s="45" t="s">
        <v>27</v>
      </c>
      <c r="D10" s="46" t="s">
        <v>37</v>
      </c>
      <c r="E10" s="45" t="s">
        <v>59</v>
      </c>
      <c r="F10" s="85">
        <v>7</v>
      </c>
      <c r="G10" s="12"/>
      <c r="H10" s="12"/>
      <c r="I10" s="73" t="s">
        <v>38</v>
      </c>
    </row>
    <row r="11" spans="1:9" s="14" customFormat="1" ht="90" x14ac:dyDescent="0.25">
      <c r="A11" s="15"/>
      <c r="B11" s="15"/>
      <c r="C11" s="45" t="s">
        <v>30</v>
      </c>
      <c r="D11" s="79" t="s">
        <v>39</v>
      </c>
      <c r="E11" s="45" t="s">
        <v>62</v>
      </c>
      <c r="F11" s="85">
        <v>90</v>
      </c>
      <c r="G11" s="12"/>
      <c r="H11" s="12"/>
      <c r="I11" s="73" t="s">
        <v>49</v>
      </c>
    </row>
    <row r="12" spans="1:9" s="14" customFormat="1" ht="24" x14ac:dyDescent="0.25">
      <c r="A12" s="15"/>
      <c r="B12" s="15"/>
      <c r="C12" s="45" t="s">
        <v>31</v>
      </c>
      <c r="D12" s="79" t="s">
        <v>32</v>
      </c>
      <c r="E12" s="45" t="s">
        <v>59</v>
      </c>
      <c r="F12" s="85">
        <v>3</v>
      </c>
      <c r="G12" s="12"/>
      <c r="H12" s="12"/>
      <c r="I12" s="73" t="s">
        <v>33</v>
      </c>
    </row>
    <row r="13" spans="1:9" s="14" customFormat="1" ht="78.75" x14ac:dyDescent="0.25">
      <c r="A13" s="15"/>
      <c r="B13" s="15"/>
      <c r="C13" s="45" t="s">
        <v>31</v>
      </c>
      <c r="D13" s="79" t="s">
        <v>52</v>
      </c>
      <c r="E13" s="45" t="s">
        <v>61</v>
      </c>
      <c r="F13" s="85">
        <v>64</v>
      </c>
      <c r="G13" s="12"/>
      <c r="H13" s="12"/>
      <c r="I13" s="73" t="s">
        <v>53</v>
      </c>
    </row>
    <row r="14" spans="1:9" s="14" customFormat="1" x14ac:dyDescent="0.25">
      <c r="A14" s="15"/>
      <c r="B14" s="15"/>
      <c r="C14" s="84" t="s">
        <v>29</v>
      </c>
      <c r="D14" s="84"/>
      <c r="E14" s="84"/>
      <c r="F14" s="84"/>
      <c r="G14" s="84"/>
      <c r="H14" s="84"/>
      <c r="I14" s="84"/>
    </row>
    <row r="15" spans="1:9" s="14" customFormat="1" ht="67.5" x14ac:dyDescent="0.25">
      <c r="A15" s="15"/>
      <c r="B15" s="15"/>
      <c r="C15" s="45" t="s">
        <v>24</v>
      </c>
      <c r="D15" s="46" t="s">
        <v>54</v>
      </c>
      <c r="E15" s="45" t="s">
        <v>59</v>
      </c>
      <c r="F15" s="85">
        <v>25</v>
      </c>
      <c r="G15" s="12"/>
      <c r="H15" s="12"/>
      <c r="I15" s="73" t="s">
        <v>50</v>
      </c>
    </row>
    <row r="16" spans="1:9" s="14" customFormat="1" ht="45" x14ac:dyDescent="0.25">
      <c r="A16" s="15"/>
      <c r="B16" s="15"/>
      <c r="C16" s="45" t="s">
        <v>24</v>
      </c>
      <c r="D16" s="46" t="s">
        <v>51</v>
      </c>
      <c r="E16" s="45" t="s">
        <v>59</v>
      </c>
      <c r="F16" s="85">
        <v>7</v>
      </c>
      <c r="G16" s="12"/>
      <c r="H16" s="12"/>
      <c r="I16" s="73" t="s">
        <v>36</v>
      </c>
    </row>
    <row r="17" spans="1:9" s="14" customFormat="1" x14ac:dyDescent="0.25">
      <c r="A17" s="15"/>
      <c r="B17" s="15"/>
      <c r="C17" s="84"/>
      <c r="D17" s="84"/>
      <c r="E17" s="84"/>
      <c r="F17" s="84"/>
      <c r="G17" s="84"/>
      <c r="H17" s="84"/>
      <c r="I17" s="84"/>
    </row>
    <row r="18" spans="1:9" s="14" customFormat="1" x14ac:dyDescent="0.25">
      <c r="A18" s="15"/>
      <c r="B18" s="15"/>
      <c r="C18" s="45" t="s">
        <v>58</v>
      </c>
      <c r="D18" s="49" t="s">
        <v>57</v>
      </c>
      <c r="E18" s="45" t="s">
        <v>60</v>
      </c>
      <c r="F18" s="85">
        <v>68</v>
      </c>
      <c r="G18" s="12"/>
      <c r="H18" s="12"/>
      <c r="I18" s="73"/>
    </row>
    <row r="19" spans="1:9" s="14" customFormat="1" x14ac:dyDescent="0.25">
      <c r="A19" s="15"/>
      <c r="B19" s="15"/>
      <c r="C19" s="45" t="s">
        <v>25</v>
      </c>
      <c r="D19" s="49" t="s">
        <v>25</v>
      </c>
      <c r="E19" s="45" t="s">
        <v>59</v>
      </c>
      <c r="F19" s="85">
        <v>73</v>
      </c>
      <c r="G19" s="12"/>
      <c r="H19" s="12"/>
      <c r="I19" s="73"/>
    </row>
    <row r="20" spans="1:9" s="14" customFormat="1" x14ac:dyDescent="0.25">
      <c r="A20" s="15"/>
      <c r="B20" s="15"/>
      <c r="C20" s="45" t="s">
        <v>21</v>
      </c>
      <c r="D20" s="46" t="s">
        <v>26</v>
      </c>
      <c r="E20" s="45" t="s">
        <v>45</v>
      </c>
      <c r="F20" s="85">
        <v>16</v>
      </c>
      <c r="G20" s="12"/>
      <c r="H20" s="12"/>
      <c r="I20" s="73"/>
    </row>
    <row r="21" spans="1:9" s="14" customFormat="1" ht="45" x14ac:dyDescent="0.25">
      <c r="A21" s="15"/>
      <c r="B21" s="15"/>
      <c r="C21" s="45" t="s">
        <v>20</v>
      </c>
      <c r="D21" s="49" t="s">
        <v>55</v>
      </c>
      <c r="E21" s="45" t="s">
        <v>44</v>
      </c>
      <c r="F21" s="85">
        <v>10</v>
      </c>
      <c r="G21" s="12"/>
      <c r="H21" s="12"/>
      <c r="I21" s="73" t="s">
        <v>56</v>
      </c>
    </row>
    <row r="22" spans="1:9" s="14" customFormat="1" ht="36" x14ac:dyDescent="0.25">
      <c r="A22" s="15"/>
      <c r="B22" s="15"/>
      <c r="C22" s="45"/>
      <c r="D22" s="49" t="s">
        <v>66</v>
      </c>
      <c r="E22" s="45" t="s">
        <v>45</v>
      </c>
      <c r="F22" s="85">
        <v>18</v>
      </c>
      <c r="G22" s="12"/>
      <c r="H22" s="12"/>
      <c r="I22" s="73"/>
    </row>
    <row r="23" spans="1:9" s="14" customFormat="1" ht="78.75" x14ac:dyDescent="0.25">
      <c r="A23" s="15"/>
      <c r="B23" s="15"/>
      <c r="C23" s="45"/>
      <c r="D23" s="46" t="s">
        <v>64</v>
      </c>
      <c r="E23" s="45" t="s">
        <v>44</v>
      </c>
      <c r="F23" s="85">
        <v>21</v>
      </c>
      <c r="G23" s="12"/>
      <c r="H23" s="12"/>
      <c r="I23" s="73" t="s">
        <v>65</v>
      </c>
    </row>
    <row r="24" spans="1:9" s="14" customFormat="1" x14ac:dyDescent="0.25">
      <c r="A24" s="15"/>
      <c r="B24" s="15"/>
      <c r="C24" s="45"/>
      <c r="D24" s="46" t="s">
        <v>23</v>
      </c>
      <c r="E24" s="45" t="s">
        <v>44</v>
      </c>
      <c r="F24" s="85">
        <v>6</v>
      </c>
      <c r="G24" s="12"/>
      <c r="H24" s="12"/>
      <c r="I24" s="73"/>
    </row>
    <row r="25" spans="1:9" s="14" customFormat="1" ht="22.5" x14ac:dyDescent="0.25">
      <c r="A25" s="15"/>
      <c r="B25" s="15"/>
      <c r="C25" s="51"/>
      <c r="D25" s="89" t="s">
        <v>22</v>
      </c>
      <c r="E25" s="51" t="s">
        <v>59</v>
      </c>
      <c r="F25" s="90">
        <v>13</v>
      </c>
      <c r="G25" s="80"/>
      <c r="H25" s="12"/>
      <c r="I25" s="73" t="s">
        <v>67</v>
      </c>
    </row>
    <row r="26" spans="1:9" x14ac:dyDescent="0.25">
      <c r="A26" s="92" t="s">
        <v>73</v>
      </c>
      <c r="B26" s="92"/>
      <c r="C26" s="92"/>
      <c r="D26" s="92"/>
      <c r="E26" s="92"/>
      <c r="F26" s="92"/>
      <c r="G26" s="92"/>
      <c r="H26" s="78"/>
      <c r="I26" s="88"/>
    </row>
    <row r="27" spans="1:9" x14ac:dyDescent="0.25">
      <c r="A27" s="98"/>
      <c r="B27" s="98"/>
      <c r="C27" s="98"/>
      <c r="D27" s="98"/>
      <c r="E27" s="98"/>
      <c r="F27" s="98"/>
      <c r="G27" s="98"/>
      <c r="H27" s="23"/>
      <c r="I27" s="99"/>
    </row>
    <row r="28" spans="1:9" x14ac:dyDescent="0.25">
      <c r="A28" s="11"/>
      <c r="B28" s="11"/>
      <c r="C28" s="11"/>
      <c r="D28" s="11"/>
      <c r="F28" s="86"/>
      <c r="G28" s="11"/>
      <c r="H28" s="11"/>
      <c r="I28" s="11"/>
    </row>
    <row r="29" spans="1:9" ht="15.75" x14ac:dyDescent="0.25">
      <c r="A29" s="11"/>
      <c r="B29" s="11"/>
      <c r="C29" s="93" t="s">
        <v>80</v>
      </c>
      <c r="D29" s="93"/>
      <c r="E29" s="93"/>
      <c r="F29" s="93"/>
      <c r="G29" s="93"/>
      <c r="H29" s="93"/>
      <c r="I29" s="93"/>
    </row>
    <row r="30" spans="1:9" ht="24" x14ac:dyDescent="0.25">
      <c r="A30" s="11"/>
      <c r="B30" s="11"/>
      <c r="C30" s="2" t="s">
        <v>19</v>
      </c>
      <c r="D30" s="3" t="s">
        <v>18</v>
      </c>
      <c r="E30" s="2" t="s">
        <v>43</v>
      </c>
      <c r="F30" s="4" t="s">
        <v>70</v>
      </c>
      <c r="G30" s="3" t="s">
        <v>71</v>
      </c>
      <c r="H30" s="4" t="s">
        <v>72</v>
      </c>
      <c r="I30" s="34" t="s">
        <v>4</v>
      </c>
    </row>
    <row r="31" spans="1:9" x14ac:dyDescent="0.25">
      <c r="A31" s="11"/>
      <c r="B31" s="11"/>
      <c r="C31" s="83" t="s">
        <v>40</v>
      </c>
      <c r="D31" s="83"/>
      <c r="E31" s="83"/>
      <c r="F31" s="7">
        <f>SUM(F32:F33)</f>
        <v>56</v>
      </c>
      <c r="G31" s="10"/>
      <c r="H31" s="10"/>
      <c r="I31" s="35"/>
    </row>
    <row r="32" spans="1:9" ht="24" x14ac:dyDescent="0.25">
      <c r="A32" s="11"/>
      <c r="B32" s="11"/>
      <c r="C32" s="45" t="s">
        <v>75</v>
      </c>
      <c r="D32" s="46" t="s">
        <v>77</v>
      </c>
      <c r="E32" s="45" t="s">
        <v>76</v>
      </c>
      <c r="F32" s="85">
        <v>32</v>
      </c>
      <c r="G32" s="12"/>
      <c r="H32" s="12"/>
      <c r="I32" s="48"/>
    </row>
    <row r="33" spans="1:9" x14ac:dyDescent="0.25">
      <c r="A33" s="11"/>
      <c r="B33" s="11"/>
      <c r="C33" s="45"/>
      <c r="D33" s="46" t="s">
        <v>82</v>
      </c>
      <c r="E33" s="51" t="s">
        <v>59</v>
      </c>
      <c r="F33" s="85">
        <v>24</v>
      </c>
      <c r="G33" s="12"/>
      <c r="H33" s="12"/>
      <c r="I33" s="48" t="s">
        <v>81</v>
      </c>
    </row>
    <row r="34" spans="1:9" ht="12" customHeight="1" x14ac:dyDescent="0.25">
      <c r="A34" s="11"/>
      <c r="B34" s="11"/>
      <c r="C34" s="95" t="s">
        <v>73</v>
      </c>
      <c r="D34" s="96"/>
      <c r="E34" s="96"/>
      <c r="F34" s="96"/>
      <c r="G34" s="97"/>
      <c r="H34" s="94"/>
      <c r="I34" s="94"/>
    </row>
    <row r="35" spans="1:9" ht="12" customHeight="1" x14ac:dyDescent="0.25">
      <c r="A35" s="11"/>
      <c r="B35" s="11"/>
      <c r="C35" s="100"/>
      <c r="D35" s="100"/>
      <c r="E35" s="100"/>
      <c r="F35" s="100"/>
      <c r="G35" s="100"/>
      <c r="H35" s="101"/>
      <c r="I35" s="101"/>
    </row>
    <row r="36" spans="1:9" x14ac:dyDescent="0.25">
      <c r="A36" s="11"/>
      <c r="B36" s="11"/>
      <c r="C36" s="11"/>
      <c r="D36" s="11"/>
      <c r="F36" s="86"/>
      <c r="G36" s="11"/>
      <c r="H36" s="11"/>
      <c r="I36" s="11"/>
    </row>
    <row r="37" spans="1:9" ht="15.75" x14ac:dyDescent="0.25">
      <c r="A37" s="11"/>
      <c r="B37" s="11"/>
      <c r="C37" s="93" t="s">
        <v>78</v>
      </c>
      <c r="D37" s="93"/>
      <c r="E37" s="93"/>
      <c r="F37" s="93"/>
      <c r="G37" s="93"/>
      <c r="H37" s="93"/>
      <c r="I37" s="93"/>
    </row>
    <row r="38" spans="1:9" ht="24" x14ac:dyDescent="0.25">
      <c r="A38" s="11"/>
      <c r="B38" s="11"/>
      <c r="C38" s="2" t="s">
        <v>19</v>
      </c>
      <c r="D38" s="108" t="s">
        <v>84</v>
      </c>
      <c r="E38" s="109"/>
      <c r="F38" s="102" t="s">
        <v>86</v>
      </c>
      <c r="G38" s="106"/>
      <c r="H38" s="103"/>
      <c r="I38" s="34" t="s">
        <v>4</v>
      </c>
    </row>
    <row r="39" spans="1:9" x14ac:dyDescent="0.25">
      <c r="A39" s="11"/>
      <c r="B39" s="11"/>
      <c r="C39" s="83" t="s">
        <v>40</v>
      </c>
      <c r="D39" s="83"/>
      <c r="E39" s="83"/>
      <c r="F39" s="104"/>
      <c r="G39" s="107"/>
      <c r="H39" s="105"/>
      <c r="I39" s="35"/>
    </row>
    <row r="40" spans="1:9" ht="45.75" customHeight="1" x14ac:dyDescent="0.25">
      <c r="A40" s="11"/>
      <c r="B40" s="11"/>
      <c r="C40" s="45" t="s">
        <v>83</v>
      </c>
      <c r="D40" s="81" t="s">
        <v>85</v>
      </c>
      <c r="E40" s="82"/>
      <c r="F40" s="110">
        <v>320000</v>
      </c>
      <c r="G40" s="111"/>
      <c r="H40" s="112"/>
      <c r="I40" s="119" t="s">
        <v>95</v>
      </c>
    </row>
    <row r="41" spans="1:9" ht="45.75" customHeight="1" x14ac:dyDescent="0.25">
      <c r="A41" s="11"/>
      <c r="B41" s="11"/>
      <c r="C41" s="45" t="s">
        <v>83</v>
      </c>
      <c r="D41" s="81" t="s">
        <v>88</v>
      </c>
      <c r="E41" s="82"/>
      <c r="F41" s="110">
        <v>160000</v>
      </c>
      <c r="G41" s="111"/>
      <c r="H41" s="112"/>
      <c r="I41" s="120"/>
    </row>
    <row r="42" spans="1:9" ht="12" customHeight="1" x14ac:dyDescent="0.25">
      <c r="A42" s="11"/>
      <c r="B42" s="11"/>
      <c r="C42" s="95" t="s">
        <v>73</v>
      </c>
      <c r="D42" s="96"/>
      <c r="E42" s="96"/>
      <c r="F42" s="113">
        <f>SUM(F40:H41)</f>
        <v>480000</v>
      </c>
      <c r="G42" s="91"/>
      <c r="H42" s="91"/>
      <c r="I42" s="94"/>
    </row>
    <row r="43" spans="1:9" x14ac:dyDescent="0.25">
      <c r="A43" s="11"/>
      <c r="B43" s="11"/>
      <c r="C43" s="11"/>
      <c r="D43" s="11"/>
      <c r="F43" s="86"/>
      <c r="G43" s="11"/>
      <c r="H43" s="11"/>
      <c r="I43" s="11"/>
    </row>
    <row r="44" spans="1:9" ht="15.75" x14ac:dyDescent="0.25">
      <c r="A44" s="11"/>
      <c r="B44" s="11"/>
      <c r="C44" s="115" t="s">
        <v>94</v>
      </c>
      <c r="D44" s="115"/>
      <c r="E44" s="115"/>
      <c r="F44" s="86"/>
      <c r="G44" s="11"/>
      <c r="H44" s="11"/>
      <c r="I44" s="11"/>
    </row>
    <row r="45" spans="1:9" ht="135" customHeight="1" x14ac:dyDescent="0.25">
      <c r="A45" s="11"/>
      <c r="B45" s="11"/>
      <c r="C45" s="116" t="s">
        <v>93</v>
      </c>
      <c r="D45" s="117"/>
      <c r="E45" s="118"/>
      <c r="F45" s="86"/>
      <c r="G45" s="11"/>
      <c r="H45" s="11"/>
      <c r="I45" s="11"/>
    </row>
    <row r="46" spans="1:9" x14ac:dyDescent="0.25">
      <c r="A46" s="11"/>
      <c r="B46" s="11"/>
      <c r="C46" s="11"/>
      <c r="D46" s="11"/>
      <c r="F46" s="86"/>
      <c r="G46" s="11"/>
      <c r="H46" s="11"/>
      <c r="I46" s="11"/>
    </row>
    <row r="47" spans="1:9" x14ac:dyDescent="0.25">
      <c r="A47" s="11"/>
      <c r="B47" s="11"/>
      <c r="C47" s="11"/>
      <c r="D47" s="11"/>
      <c r="F47" s="86"/>
      <c r="G47" s="11"/>
      <c r="H47" s="11"/>
      <c r="I47" s="11"/>
    </row>
    <row r="48" spans="1:9" x14ac:dyDescent="0.25">
      <c r="A48" s="11"/>
      <c r="B48" s="11"/>
      <c r="C48" s="11"/>
      <c r="D48" s="11"/>
      <c r="F48" s="86"/>
      <c r="G48" s="11"/>
      <c r="H48" s="11"/>
      <c r="I48" s="11"/>
    </row>
    <row r="49" spans="1:9" x14ac:dyDescent="0.25">
      <c r="A49" s="11"/>
      <c r="B49" s="11"/>
      <c r="C49" s="11"/>
      <c r="D49" s="11"/>
      <c r="F49" s="86"/>
      <c r="G49" s="11"/>
      <c r="H49" s="11"/>
      <c r="I49" s="11"/>
    </row>
    <row r="50" spans="1:9" x14ac:dyDescent="0.25">
      <c r="A50" s="11"/>
      <c r="B50" s="11"/>
      <c r="C50" s="11"/>
      <c r="D50" s="11"/>
      <c r="F50" s="86"/>
      <c r="G50" s="11"/>
      <c r="H50" s="11"/>
      <c r="I50" s="11"/>
    </row>
    <row r="51" spans="1:9" x14ac:dyDescent="0.25">
      <c r="A51" s="11"/>
      <c r="B51" s="11"/>
      <c r="C51" s="11"/>
      <c r="D51" s="11"/>
      <c r="F51" s="86"/>
      <c r="G51" s="11"/>
      <c r="H51" s="11"/>
      <c r="I51" s="11"/>
    </row>
    <row r="52" spans="1:9" x14ac:dyDescent="0.25">
      <c r="A52" s="11"/>
      <c r="B52" s="11"/>
      <c r="C52" s="11"/>
      <c r="D52" s="11"/>
      <c r="F52" s="86"/>
      <c r="G52" s="11"/>
      <c r="H52" s="11"/>
      <c r="I52" s="11"/>
    </row>
    <row r="53" spans="1:9" x14ac:dyDescent="0.25">
      <c r="A53" s="11"/>
      <c r="B53" s="11"/>
      <c r="C53" s="11"/>
      <c r="D53" s="11"/>
      <c r="F53" s="86"/>
      <c r="G53" s="11"/>
      <c r="H53" s="11"/>
      <c r="I53" s="11"/>
    </row>
    <row r="54" spans="1:9" x14ac:dyDescent="0.25">
      <c r="A54" s="11"/>
      <c r="B54" s="11"/>
      <c r="C54" s="11"/>
      <c r="D54" s="11"/>
      <c r="F54" s="86"/>
      <c r="G54" s="11"/>
      <c r="H54" s="11"/>
      <c r="I54" s="11"/>
    </row>
    <row r="55" spans="1:9" x14ac:dyDescent="0.25">
      <c r="A55" s="11"/>
      <c r="B55" s="11"/>
      <c r="C55" s="11"/>
      <c r="D55" s="11"/>
      <c r="F55" s="86"/>
      <c r="G55" s="11"/>
      <c r="H55" s="11"/>
      <c r="I55" s="11"/>
    </row>
    <row r="56" spans="1:9" x14ac:dyDescent="0.25">
      <c r="A56" s="11"/>
      <c r="B56" s="11"/>
      <c r="C56" s="11"/>
      <c r="D56" s="11"/>
      <c r="F56" s="86"/>
      <c r="G56" s="11"/>
      <c r="H56" s="11"/>
      <c r="I56" s="11"/>
    </row>
    <row r="57" spans="1:9" x14ac:dyDescent="0.25">
      <c r="A57" s="11"/>
      <c r="B57" s="11"/>
      <c r="C57" s="11"/>
      <c r="D57" s="11"/>
      <c r="F57" s="86"/>
      <c r="G57" s="11"/>
      <c r="H57" s="11"/>
      <c r="I57" s="11"/>
    </row>
    <row r="58" spans="1:9" x14ac:dyDescent="0.25">
      <c r="A58" s="11"/>
      <c r="B58" s="11"/>
      <c r="C58" s="11"/>
      <c r="D58" s="11"/>
      <c r="F58" s="86"/>
      <c r="G58" s="11"/>
      <c r="H58" s="11"/>
      <c r="I58" s="11"/>
    </row>
    <row r="59" spans="1:9" x14ac:dyDescent="0.25">
      <c r="A59" s="11"/>
      <c r="B59" s="11"/>
      <c r="C59" s="11"/>
      <c r="D59" s="11"/>
      <c r="F59" s="86"/>
      <c r="G59" s="11"/>
      <c r="H59" s="11"/>
      <c r="I59" s="11"/>
    </row>
    <row r="60" spans="1:9" x14ac:dyDescent="0.25">
      <c r="A60" s="11"/>
      <c r="B60" s="11"/>
      <c r="C60" s="11"/>
      <c r="D60" s="11"/>
      <c r="F60" s="86"/>
      <c r="G60" s="11"/>
      <c r="H60" s="11"/>
      <c r="I60" s="11"/>
    </row>
    <row r="61" spans="1:9" x14ac:dyDescent="0.25">
      <c r="A61" s="11"/>
      <c r="B61" s="11"/>
      <c r="C61" s="11"/>
      <c r="D61" s="11"/>
      <c r="F61" s="86"/>
      <c r="G61" s="11"/>
      <c r="H61" s="11"/>
      <c r="I61" s="11"/>
    </row>
    <row r="62" spans="1:9" x14ac:dyDescent="0.25">
      <c r="A62" s="11"/>
      <c r="B62" s="11"/>
      <c r="C62" s="11"/>
      <c r="D62" s="11"/>
      <c r="F62" s="86"/>
      <c r="G62" s="11"/>
      <c r="H62" s="11"/>
      <c r="I62" s="11"/>
    </row>
    <row r="63" spans="1:9" x14ac:dyDescent="0.25">
      <c r="A63" s="11"/>
      <c r="B63" s="11"/>
      <c r="C63" s="11"/>
      <c r="D63" s="11"/>
      <c r="F63" s="86"/>
      <c r="G63" s="11"/>
      <c r="H63" s="11"/>
      <c r="I63" s="11"/>
    </row>
    <row r="64" spans="1:9" x14ac:dyDescent="0.25">
      <c r="A64" s="11"/>
      <c r="B64" s="11"/>
      <c r="C64" s="11"/>
      <c r="D64" s="11"/>
      <c r="F64" s="86"/>
      <c r="G64" s="11"/>
      <c r="H64" s="11"/>
      <c r="I64" s="11"/>
    </row>
    <row r="65" spans="1:9" x14ac:dyDescent="0.25">
      <c r="A65" s="11"/>
      <c r="B65" s="11"/>
      <c r="C65" s="11"/>
      <c r="D65" s="11"/>
      <c r="F65" s="86"/>
      <c r="G65" s="11"/>
      <c r="H65" s="11"/>
      <c r="I65" s="11"/>
    </row>
    <row r="66" spans="1:9" x14ac:dyDescent="0.25">
      <c r="A66" s="11"/>
      <c r="B66" s="11"/>
      <c r="C66" s="11"/>
      <c r="D66" s="11"/>
      <c r="F66" s="86"/>
      <c r="G66" s="11"/>
      <c r="H66" s="11"/>
      <c r="I66" s="11"/>
    </row>
    <row r="67" spans="1:9" x14ac:dyDescent="0.25">
      <c r="A67" s="11"/>
      <c r="B67" s="11"/>
      <c r="C67" s="11"/>
      <c r="D67" s="11"/>
      <c r="F67" s="86"/>
      <c r="G67" s="11"/>
      <c r="H67" s="11"/>
      <c r="I67" s="11"/>
    </row>
    <row r="68" spans="1:9" x14ac:dyDescent="0.25">
      <c r="A68" s="11"/>
      <c r="B68" s="11"/>
      <c r="C68" s="11"/>
      <c r="D68" s="11"/>
      <c r="F68" s="86"/>
      <c r="G68" s="11"/>
      <c r="H68" s="11"/>
      <c r="I68" s="11"/>
    </row>
    <row r="69" spans="1:9" x14ac:dyDescent="0.25">
      <c r="A69" s="11"/>
      <c r="B69" s="11"/>
      <c r="C69" s="11"/>
      <c r="D69" s="11"/>
      <c r="F69" s="86"/>
      <c r="G69" s="11"/>
      <c r="H69" s="11"/>
      <c r="I69" s="11"/>
    </row>
    <row r="70" spans="1:9" x14ac:dyDescent="0.25">
      <c r="A70" s="11"/>
      <c r="B70" s="11"/>
      <c r="C70" s="11"/>
      <c r="D70" s="11"/>
      <c r="F70" s="86"/>
      <c r="G70" s="11"/>
      <c r="H70" s="11"/>
      <c r="I70" s="11"/>
    </row>
    <row r="71" spans="1:9" x14ac:dyDescent="0.25">
      <c r="A71" s="11"/>
      <c r="B71" s="11"/>
      <c r="C71" s="11"/>
      <c r="D71" s="11"/>
      <c r="F71" s="86"/>
      <c r="G71" s="11"/>
      <c r="H71" s="11"/>
      <c r="I71" s="11"/>
    </row>
    <row r="73" spans="1:9" x14ac:dyDescent="0.25">
      <c r="A73" s="11"/>
      <c r="B73" s="11"/>
      <c r="C73" s="11"/>
      <c r="D73" s="11"/>
      <c r="F73" s="86"/>
      <c r="G73" s="11"/>
      <c r="H73" s="11"/>
      <c r="I73" s="11"/>
    </row>
    <row r="74" spans="1:9" x14ac:dyDescent="0.25">
      <c r="A74" s="11"/>
      <c r="B74" s="11"/>
      <c r="C74" s="11"/>
      <c r="D74" s="11"/>
      <c r="F74" s="86"/>
      <c r="G74" s="11"/>
      <c r="H74" s="11"/>
      <c r="I74" s="11"/>
    </row>
    <row r="75" spans="1:9" x14ac:dyDescent="0.25">
      <c r="A75" s="11"/>
      <c r="B75" s="11"/>
      <c r="C75" s="11"/>
      <c r="D75" s="11"/>
      <c r="F75" s="86"/>
      <c r="G75" s="11"/>
      <c r="H75" s="11"/>
      <c r="I75" s="11"/>
    </row>
    <row r="76" spans="1:9" x14ac:dyDescent="0.25">
      <c r="A76" s="11"/>
      <c r="B76" s="11"/>
      <c r="C76" s="11"/>
      <c r="D76" s="11"/>
      <c r="F76" s="86"/>
      <c r="G76" s="11"/>
      <c r="H76" s="11"/>
      <c r="I76" s="11"/>
    </row>
    <row r="77" spans="1:9" x14ac:dyDescent="0.25">
      <c r="A77" s="11"/>
      <c r="B77" s="11"/>
      <c r="C77" s="11"/>
      <c r="D77" s="11"/>
      <c r="F77" s="86"/>
      <c r="G77" s="11"/>
      <c r="H77" s="11"/>
      <c r="I77" s="11"/>
    </row>
    <row r="78" spans="1:9" x14ac:dyDescent="0.25">
      <c r="A78" s="11"/>
      <c r="B78" s="11"/>
      <c r="C78" s="11"/>
      <c r="D78" s="11"/>
      <c r="F78" s="86"/>
      <c r="G78" s="11"/>
      <c r="H78" s="11"/>
      <c r="I78" s="11"/>
    </row>
    <row r="79" spans="1:9" x14ac:dyDescent="0.25">
      <c r="A79" s="11"/>
      <c r="B79" s="11"/>
      <c r="C79" s="11"/>
      <c r="D79" s="11"/>
      <c r="F79" s="86"/>
      <c r="G79" s="11"/>
      <c r="H79" s="11"/>
      <c r="I79" s="11"/>
    </row>
    <row r="80" spans="1:9" x14ac:dyDescent="0.25">
      <c r="A80" s="11"/>
      <c r="B80" s="11"/>
      <c r="C80" s="11"/>
      <c r="D80" s="11"/>
      <c r="F80" s="86"/>
      <c r="G80" s="11"/>
      <c r="H80" s="11"/>
      <c r="I80" s="11"/>
    </row>
    <row r="81" spans="1:9" x14ac:dyDescent="0.25">
      <c r="A81" s="11"/>
      <c r="B81" s="11"/>
      <c r="C81" s="11"/>
      <c r="D81" s="11"/>
      <c r="F81" s="86"/>
      <c r="G81" s="11"/>
      <c r="H81" s="11"/>
      <c r="I81" s="11"/>
    </row>
    <row r="82" spans="1:9" x14ac:dyDescent="0.25">
      <c r="A82" s="11"/>
      <c r="B82" s="11"/>
      <c r="C82" s="11"/>
      <c r="D82" s="11"/>
      <c r="F82" s="86"/>
      <c r="G82" s="11"/>
      <c r="H82" s="11"/>
      <c r="I82" s="11"/>
    </row>
    <row r="83" spans="1:9" x14ac:dyDescent="0.25">
      <c r="A83" s="11"/>
      <c r="B83" s="11"/>
      <c r="C83" s="11"/>
      <c r="D83" s="11"/>
      <c r="F83" s="86"/>
      <c r="G83" s="11"/>
      <c r="H83" s="11"/>
      <c r="I83" s="11"/>
    </row>
    <row r="84" spans="1:9" x14ac:dyDescent="0.25">
      <c r="A84" s="11"/>
      <c r="B84" s="11"/>
      <c r="C84" s="11"/>
      <c r="D84" s="11"/>
      <c r="F84" s="86"/>
      <c r="G84" s="11"/>
      <c r="H84" s="11"/>
      <c r="I84" s="11"/>
    </row>
    <row r="85" spans="1:9" x14ac:dyDescent="0.25">
      <c r="A85" s="11"/>
      <c r="B85" s="11"/>
      <c r="C85" s="11"/>
      <c r="D85" s="11"/>
      <c r="F85" s="86"/>
      <c r="G85" s="11"/>
      <c r="H85" s="11"/>
      <c r="I85" s="11"/>
    </row>
    <row r="88" spans="1:9" x14ac:dyDescent="0.25">
      <c r="A88" s="11"/>
      <c r="B88" s="11"/>
      <c r="C88" s="11"/>
      <c r="D88" s="11"/>
      <c r="F88" s="86"/>
      <c r="G88" s="11"/>
      <c r="H88" s="11"/>
      <c r="I88" s="11"/>
    </row>
    <row r="89" spans="1:9" x14ac:dyDescent="0.25">
      <c r="A89" s="11"/>
      <c r="B89" s="11"/>
      <c r="C89" s="11"/>
      <c r="D89" s="11"/>
      <c r="F89" s="86"/>
      <c r="G89" s="11"/>
      <c r="H89" s="11"/>
      <c r="I89" s="11"/>
    </row>
    <row r="90" spans="1:9" x14ac:dyDescent="0.25">
      <c r="A90" s="11"/>
      <c r="B90" s="11"/>
      <c r="C90" s="11"/>
      <c r="D90" s="11"/>
      <c r="F90" s="86"/>
      <c r="G90" s="11"/>
      <c r="H90" s="11"/>
      <c r="I90" s="11"/>
    </row>
    <row r="91" spans="1:9" x14ac:dyDescent="0.25">
      <c r="A91" s="11"/>
      <c r="B91" s="11"/>
      <c r="C91" s="11"/>
      <c r="D91" s="11"/>
      <c r="F91" s="86"/>
      <c r="G91" s="11"/>
      <c r="H91" s="11"/>
      <c r="I91" s="11"/>
    </row>
    <row r="92" spans="1:9" x14ac:dyDescent="0.25">
      <c r="A92" s="11"/>
      <c r="B92" s="11"/>
      <c r="C92" s="11"/>
      <c r="D92" s="11"/>
      <c r="F92" s="86"/>
      <c r="G92" s="11"/>
      <c r="H92" s="11"/>
      <c r="I92" s="11"/>
    </row>
    <row r="93" spans="1:9" x14ac:dyDescent="0.25">
      <c r="A93" s="11"/>
      <c r="B93" s="11"/>
      <c r="C93" s="11"/>
      <c r="D93" s="11"/>
      <c r="F93" s="86"/>
      <c r="G93" s="11"/>
      <c r="H93" s="11"/>
      <c r="I93" s="11"/>
    </row>
    <row r="94" spans="1:9" x14ac:dyDescent="0.25">
      <c r="A94" s="11"/>
      <c r="B94" s="11"/>
      <c r="C94" s="11"/>
      <c r="D94" s="11"/>
      <c r="F94" s="86"/>
      <c r="G94" s="11"/>
      <c r="H94" s="11"/>
      <c r="I94" s="11"/>
    </row>
    <row r="95" spans="1:9" x14ac:dyDescent="0.25">
      <c r="A95" s="11"/>
      <c r="B95" s="11"/>
      <c r="C95" s="11"/>
      <c r="D95" s="11"/>
      <c r="F95" s="86"/>
      <c r="G95" s="11"/>
      <c r="H95" s="11"/>
      <c r="I95" s="11"/>
    </row>
    <row r="96" spans="1:9" x14ac:dyDescent="0.25">
      <c r="A96" s="11"/>
      <c r="B96" s="11"/>
      <c r="C96" s="11"/>
      <c r="D96" s="11"/>
      <c r="F96" s="86"/>
      <c r="G96" s="11"/>
      <c r="H96" s="11"/>
      <c r="I96" s="11"/>
    </row>
    <row r="97" spans="1:9" x14ac:dyDescent="0.25">
      <c r="A97" s="11"/>
      <c r="B97" s="11"/>
      <c r="C97" s="11"/>
      <c r="D97" s="11"/>
      <c r="F97" s="86"/>
      <c r="G97" s="11"/>
      <c r="H97" s="11"/>
      <c r="I97" s="11"/>
    </row>
    <row r="98" spans="1:9" x14ac:dyDescent="0.25">
      <c r="A98" s="11"/>
      <c r="B98" s="11"/>
      <c r="C98" s="11"/>
      <c r="D98" s="11"/>
      <c r="F98" s="86"/>
      <c r="G98" s="11"/>
      <c r="H98" s="11"/>
      <c r="I98" s="11"/>
    </row>
    <row r="99" spans="1:9" x14ac:dyDescent="0.25">
      <c r="A99" s="11"/>
      <c r="B99" s="11"/>
      <c r="C99" s="11"/>
      <c r="D99" s="11"/>
      <c r="F99" s="86"/>
      <c r="G99" s="11"/>
      <c r="H99" s="11"/>
      <c r="I99" s="11"/>
    </row>
    <row r="100" spans="1:9" x14ac:dyDescent="0.25">
      <c r="A100" s="11"/>
      <c r="B100" s="11"/>
      <c r="C100" s="11"/>
      <c r="D100" s="11"/>
      <c r="F100" s="86"/>
      <c r="G100" s="11"/>
      <c r="H100" s="11"/>
      <c r="I100" s="11"/>
    </row>
    <row r="101" spans="1:9" x14ac:dyDescent="0.25">
      <c r="A101" s="11"/>
      <c r="B101" s="11"/>
      <c r="C101" s="11"/>
      <c r="D101" s="11"/>
      <c r="F101" s="86"/>
      <c r="G101" s="11"/>
      <c r="H101" s="11"/>
      <c r="I101" s="11"/>
    </row>
    <row r="102" spans="1:9" x14ac:dyDescent="0.25">
      <c r="A102" s="11"/>
      <c r="B102" s="11"/>
      <c r="C102" s="11"/>
      <c r="D102" s="11"/>
      <c r="F102" s="86"/>
      <c r="G102" s="11"/>
      <c r="H102" s="11"/>
      <c r="I102" s="11"/>
    </row>
    <row r="103" spans="1:9" x14ac:dyDescent="0.25">
      <c r="A103" s="11"/>
      <c r="B103" s="11"/>
      <c r="C103" s="11"/>
      <c r="D103" s="11"/>
      <c r="F103" s="86"/>
      <c r="G103" s="11"/>
      <c r="H103" s="11"/>
      <c r="I103" s="11"/>
    </row>
    <row r="104" spans="1:9" x14ac:dyDescent="0.25">
      <c r="A104" s="11"/>
      <c r="B104" s="11"/>
      <c r="C104" s="11"/>
      <c r="D104" s="11"/>
      <c r="F104" s="86"/>
      <c r="G104" s="11"/>
      <c r="H104" s="11"/>
      <c r="I104" s="11"/>
    </row>
    <row r="105" spans="1:9" x14ac:dyDescent="0.25">
      <c r="A105" s="11"/>
      <c r="B105" s="11"/>
      <c r="C105" s="11"/>
      <c r="D105" s="11"/>
      <c r="F105" s="86"/>
      <c r="G105" s="11"/>
      <c r="H105" s="11"/>
      <c r="I105" s="11"/>
    </row>
    <row r="106" spans="1:9" x14ac:dyDescent="0.25">
      <c r="A106" s="11"/>
      <c r="B106" s="11"/>
      <c r="C106" s="11"/>
      <c r="D106" s="11"/>
      <c r="F106" s="86"/>
      <c r="G106" s="11"/>
      <c r="H106" s="11"/>
      <c r="I106" s="11"/>
    </row>
    <row r="107" spans="1:9" x14ac:dyDescent="0.25">
      <c r="A107" s="11"/>
      <c r="B107" s="11"/>
      <c r="C107" s="11"/>
      <c r="D107" s="11"/>
      <c r="F107" s="86"/>
      <c r="G107" s="11"/>
      <c r="H107" s="11"/>
      <c r="I107" s="11"/>
    </row>
    <row r="108" spans="1:9" x14ac:dyDescent="0.25">
      <c r="A108" s="11"/>
      <c r="B108" s="11"/>
      <c r="C108" s="11"/>
      <c r="D108" s="11"/>
      <c r="F108" s="86"/>
      <c r="G108" s="11"/>
      <c r="H108" s="11"/>
      <c r="I108" s="11"/>
    </row>
    <row r="109" spans="1:9" x14ac:dyDescent="0.25">
      <c r="A109" s="11"/>
      <c r="B109" s="11"/>
      <c r="C109" s="11"/>
      <c r="D109" s="11"/>
      <c r="F109" s="86"/>
      <c r="G109" s="11"/>
      <c r="H109" s="11"/>
      <c r="I109" s="11"/>
    </row>
    <row r="110" spans="1:9" x14ac:dyDescent="0.25">
      <c r="A110" s="11"/>
      <c r="B110" s="11"/>
      <c r="C110" s="11"/>
      <c r="D110" s="11"/>
      <c r="F110" s="86"/>
      <c r="G110" s="11"/>
      <c r="H110" s="11"/>
      <c r="I110" s="11"/>
    </row>
    <row r="111" spans="1:9" x14ac:dyDescent="0.25">
      <c r="A111" s="11"/>
      <c r="B111" s="11"/>
      <c r="C111" s="11"/>
      <c r="D111" s="11"/>
      <c r="F111" s="86"/>
      <c r="G111" s="11"/>
      <c r="H111" s="11"/>
      <c r="I111" s="11"/>
    </row>
    <row r="112" spans="1:9" x14ac:dyDescent="0.25">
      <c r="A112" s="11"/>
      <c r="B112" s="11"/>
      <c r="C112" s="11"/>
      <c r="D112" s="11"/>
      <c r="F112" s="86"/>
      <c r="G112" s="11"/>
      <c r="H112" s="11"/>
      <c r="I112" s="11"/>
    </row>
    <row r="113" spans="1:9" x14ac:dyDescent="0.25">
      <c r="A113" s="11"/>
      <c r="B113" s="11"/>
      <c r="C113" s="11"/>
      <c r="D113" s="11"/>
      <c r="F113" s="86"/>
      <c r="G113" s="11"/>
      <c r="H113" s="11"/>
      <c r="I113" s="11"/>
    </row>
    <row r="114" spans="1:9" x14ac:dyDescent="0.25">
      <c r="A114" s="11"/>
      <c r="B114" s="11"/>
      <c r="C114" s="11"/>
      <c r="D114" s="11"/>
      <c r="F114" s="86"/>
      <c r="G114" s="11"/>
      <c r="H114" s="11"/>
      <c r="I114" s="11"/>
    </row>
    <row r="115" spans="1:9" x14ac:dyDescent="0.25">
      <c r="A115" s="11"/>
      <c r="B115" s="11"/>
      <c r="C115" s="11"/>
      <c r="D115" s="11"/>
      <c r="F115" s="86"/>
      <c r="G115" s="11"/>
      <c r="H115" s="11"/>
      <c r="I115" s="11"/>
    </row>
    <row r="116" spans="1:9" x14ac:dyDescent="0.25">
      <c r="A116" s="11"/>
      <c r="B116" s="11"/>
      <c r="C116" s="11"/>
      <c r="D116" s="11"/>
      <c r="F116" s="86"/>
      <c r="G116" s="11"/>
      <c r="H116" s="11"/>
      <c r="I116" s="11"/>
    </row>
    <row r="117" spans="1:9" x14ac:dyDescent="0.25">
      <c r="A117" s="11"/>
      <c r="B117" s="11"/>
      <c r="C117" s="11"/>
      <c r="D117" s="11"/>
      <c r="F117" s="86"/>
      <c r="G117" s="11"/>
      <c r="H117" s="11"/>
      <c r="I117" s="11"/>
    </row>
    <row r="118" spans="1:9" x14ac:dyDescent="0.25">
      <c r="A118" s="11"/>
      <c r="B118" s="11"/>
      <c r="C118" s="11"/>
      <c r="D118" s="11"/>
      <c r="F118" s="86"/>
      <c r="G118" s="11"/>
      <c r="H118" s="11"/>
      <c r="I118" s="11"/>
    </row>
    <row r="120" spans="1:9" x14ac:dyDescent="0.25">
      <c r="A120" s="11"/>
      <c r="B120" s="11"/>
      <c r="C120" s="11"/>
      <c r="D120" s="11"/>
      <c r="F120" s="86"/>
      <c r="G120" s="11"/>
      <c r="H120" s="11"/>
      <c r="I120" s="11"/>
    </row>
    <row r="121" spans="1:9" x14ac:dyDescent="0.25">
      <c r="A121" s="11"/>
      <c r="B121" s="11"/>
      <c r="C121" s="11"/>
      <c r="D121" s="11"/>
      <c r="F121" s="86"/>
      <c r="G121" s="11"/>
      <c r="H121" s="11"/>
      <c r="I121" s="11"/>
    </row>
    <row r="122" spans="1:9" x14ac:dyDescent="0.25">
      <c r="A122" s="11"/>
      <c r="B122" s="11"/>
      <c r="C122" s="11"/>
      <c r="D122" s="11"/>
      <c r="F122" s="86"/>
      <c r="G122" s="11"/>
      <c r="H122" s="11"/>
      <c r="I122" s="11"/>
    </row>
    <row r="123" spans="1:9" x14ac:dyDescent="0.25">
      <c r="A123" s="11"/>
      <c r="B123" s="11"/>
      <c r="C123" s="11"/>
      <c r="D123" s="11"/>
      <c r="F123" s="86"/>
      <c r="G123" s="11"/>
      <c r="H123" s="11"/>
      <c r="I123" s="11"/>
    </row>
    <row r="124" spans="1:9" x14ac:dyDescent="0.25">
      <c r="A124" s="11"/>
      <c r="B124" s="11"/>
      <c r="C124" s="11"/>
      <c r="D124" s="11"/>
      <c r="F124" s="86"/>
      <c r="G124" s="11"/>
      <c r="H124" s="11"/>
      <c r="I124" s="11"/>
    </row>
    <row r="125" spans="1:9" x14ac:dyDescent="0.25">
      <c r="A125" s="11"/>
      <c r="B125" s="11"/>
      <c r="C125" s="11"/>
      <c r="D125" s="11"/>
      <c r="F125" s="86"/>
      <c r="G125" s="11"/>
      <c r="H125" s="11"/>
      <c r="I125" s="11"/>
    </row>
    <row r="126" spans="1:9" x14ac:dyDescent="0.25">
      <c r="A126" s="11"/>
      <c r="B126" s="11"/>
      <c r="C126" s="11"/>
      <c r="D126" s="11"/>
      <c r="F126" s="86"/>
      <c r="G126" s="11"/>
      <c r="H126" s="11"/>
      <c r="I126" s="11"/>
    </row>
    <row r="127" spans="1:9" x14ac:dyDescent="0.25">
      <c r="A127" s="11"/>
      <c r="B127" s="11"/>
      <c r="C127" s="11"/>
      <c r="D127" s="11"/>
      <c r="F127" s="86"/>
      <c r="G127" s="11"/>
      <c r="H127" s="11"/>
      <c r="I127" s="11"/>
    </row>
    <row r="128" spans="1:9" x14ac:dyDescent="0.25">
      <c r="A128" s="11"/>
      <c r="B128" s="11"/>
      <c r="C128" s="11"/>
      <c r="D128" s="11"/>
      <c r="F128" s="86"/>
      <c r="G128" s="11"/>
      <c r="H128" s="11"/>
      <c r="I128" s="11"/>
    </row>
    <row r="129" spans="1:9" x14ac:dyDescent="0.25">
      <c r="A129" s="11"/>
      <c r="B129" s="11"/>
      <c r="C129" s="11"/>
      <c r="D129" s="11"/>
      <c r="F129" s="86"/>
      <c r="G129" s="11"/>
      <c r="H129" s="11"/>
      <c r="I129" s="11"/>
    </row>
    <row r="130" spans="1:9" x14ac:dyDescent="0.25">
      <c r="A130" s="11"/>
      <c r="B130" s="11"/>
      <c r="C130" s="11"/>
      <c r="D130" s="11"/>
      <c r="F130" s="86"/>
      <c r="G130" s="11"/>
      <c r="H130" s="11"/>
      <c r="I130" s="11"/>
    </row>
    <row r="131" spans="1:9" x14ac:dyDescent="0.25">
      <c r="A131" s="11"/>
      <c r="B131" s="11"/>
      <c r="C131" s="11"/>
      <c r="D131" s="11"/>
      <c r="F131" s="86"/>
      <c r="G131" s="11"/>
      <c r="H131" s="11"/>
      <c r="I131" s="11"/>
    </row>
    <row r="132" spans="1:9" x14ac:dyDescent="0.25">
      <c r="A132" s="11"/>
      <c r="B132" s="11"/>
      <c r="C132" s="11"/>
      <c r="D132" s="11"/>
      <c r="F132" s="86"/>
      <c r="G132" s="11"/>
      <c r="H132" s="11"/>
      <c r="I132" s="11"/>
    </row>
  </sheetData>
  <mergeCells count="23">
    <mergeCell ref="C44:E44"/>
    <mergeCell ref="C45:E45"/>
    <mergeCell ref="I40:I41"/>
    <mergeCell ref="F40:H40"/>
    <mergeCell ref="F42:H42"/>
    <mergeCell ref="C42:E42"/>
    <mergeCell ref="D40:E40"/>
    <mergeCell ref="D38:E38"/>
    <mergeCell ref="D41:E41"/>
    <mergeCell ref="F41:H41"/>
    <mergeCell ref="C34:G34"/>
    <mergeCell ref="C37:I37"/>
    <mergeCell ref="C39:E39"/>
    <mergeCell ref="F38:H38"/>
    <mergeCell ref="F39:H39"/>
    <mergeCell ref="C3:E3"/>
    <mergeCell ref="C17:I17"/>
    <mergeCell ref="A26:G26"/>
    <mergeCell ref="C1:I1"/>
    <mergeCell ref="C29:I29"/>
    <mergeCell ref="C31:E31"/>
    <mergeCell ref="C14:I14"/>
    <mergeCell ref="C7:I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opLeftCell="C1" workbookViewId="0">
      <selection activeCell="D9" sqref="D9"/>
    </sheetView>
  </sheetViews>
  <sheetFormatPr defaultColWidth="8.85546875" defaultRowHeight="12" x14ac:dyDescent="0.25"/>
  <cols>
    <col min="1" max="1" width="12.28515625" style="17" hidden="1" customWidth="1"/>
    <col min="2" max="2" width="7.140625" style="17" hidden="1" customWidth="1"/>
    <col min="3" max="3" width="14.85546875" style="6" customWidth="1"/>
    <col min="4" max="4" width="45.28515625" style="19" customWidth="1"/>
    <col min="5" max="5" width="26.85546875" style="33" customWidth="1"/>
    <col min="6" max="6" width="15.85546875" style="87" bestFit="1" customWidth="1"/>
    <col min="7" max="7" width="10.28515625" style="20" bestFit="1" customWidth="1"/>
    <col min="8" max="8" width="12.5703125" style="20" bestFit="1" customWidth="1"/>
    <col min="9" max="9" width="71.28515625" style="36" customWidth="1"/>
    <col min="10" max="16384" width="8.85546875" style="11"/>
  </cols>
  <sheetData>
    <row r="1" spans="1:9" ht="15.75" x14ac:dyDescent="0.25">
      <c r="C1" s="93" t="s">
        <v>74</v>
      </c>
      <c r="D1" s="93"/>
      <c r="E1" s="93"/>
      <c r="F1" s="93"/>
      <c r="G1" s="93"/>
      <c r="H1" s="93"/>
      <c r="I1" s="93"/>
    </row>
    <row r="2" spans="1:9" s="6" customFormat="1" ht="24" x14ac:dyDescent="0.25">
      <c r="A2" s="1" t="s">
        <v>16</v>
      </c>
      <c r="B2" s="1" t="s">
        <v>17</v>
      </c>
      <c r="C2" s="2" t="s">
        <v>19</v>
      </c>
      <c r="D2" s="3" t="s">
        <v>18</v>
      </c>
      <c r="E2" s="2" t="s">
        <v>43</v>
      </c>
      <c r="F2" s="4" t="s">
        <v>70</v>
      </c>
      <c r="G2" s="3" t="s">
        <v>71</v>
      </c>
      <c r="H2" s="4" t="s">
        <v>72</v>
      </c>
      <c r="I2" s="34" t="s">
        <v>4</v>
      </c>
    </row>
    <row r="3" spans="1:9" s="14" customFormat="1" x14ac:dyDescent="0.25">
      <c r="A3" s="30"/>
      <c r="B3" s="31"/>
      <c r="C3" s="83" t="s">
        <v>40</v>
      </c>
      <c r="D3" s="83"/>
      <c r="E3" s="83"/>
      <c r="F3" s="7">
        <f>SUM(F4:F22)</f>
        <v>194</v>
      </c>
      <c r="G3" s="10"/>
      <c r="H3" s="10"/>
      <c r="I3" s="35"/>
    </row>
    <row r="4" spans="1:9" s="14" customFormat="1" ht="33.75" x14ac:dyDescent="0.25">
      <c r="A4" s="15"/>
      <c r="B4" s="15"/>
      <c r="C4" s="45" t="s">
        <v>20</v>
      </c>
      <c r="D4" s="46" t="s">
        <v>41</v>
      </c>
      <c r="E4" s="45" t="s">
        <v>44</v>
      </c>
      <c r="F4" s="85">
        <v>12</v>
      </c>
      <c r="G4" s="12"/>
      <c r="H4" s="12"/>
      <c r="I4" s="48" t="s">
        <v>42</v>
      </c>
    </row>
    <row r="5" spans="1:9" s="14" customFormat="1" ht="36" x14ac:dyDescent="0.25">
      <c r="A5" s="15"/>
      <c r="B5" s="15"/>
      <c r="C5" s="45" t="s">
        <v>21</v>
      </c>
      <c r="D5" s="46" t="s">
        <v>63</v>
      </c>
      <c r="E5" s="45" t="s">
        <v>45</v>
      </c>
      <c r="F5" s="85">
        <v>7</v>
      </c>
      <c r="G5" s="12"/>
      <c r="H5" s="12"/>
      <c r="I5" s="48"/>
    </row>
    <row r="6" spans="1:9" s="14" customFormat="1" ht="24" x14ac:dyDescent="0.25">
      <c r="A6" s="15"/>
      <c r="B6" s="15"/>
      <c r="C6" s="45" t="s">
        <v>21</v>
      </c>
      <c r="D6" s="46" t="s">
        <v>46</v>
      </c>
      <c r="E6" s="45" t="s">
        <v>45</v>
      </c>
      <c r="F6" s="85">
        <v>3</v>
      </c>
      <c r="G6" s="12"/>
      <c r="H6" s="12"/>
      <c r="I6" s="48"/>
    </row>
    <row r="7" spans="1:9" s="14" customFormat="1" x14ac:dyDescent="0.25">
      <c r="A7" s="15"/>
      <c r="B7" s="15"/>
      <c r="C7" s="84" t="s">
        <v>28</v>
      </c>
      <c r="D7" s="84"/>
      <c r="E7" s="84"/>
      <c r="F7" s="84"/>
      <c r="G7" s="84"/>
      <c r="H7" s="84"/>
      <c r="I7" s="84"/>
    </row>
    <row r="8" spans="1:9" s="14" customFormat="1" ht="180" x14ac:dyDescent="0.25">
      <c r="A8" s="15"/>
      <c r="B8" s="15"/>
      <c r="C8" s="45" t="s">
        <v>27</v>
      </c>
      <c r="D8" s="46" t="s">
        <v>28</v>
      </c>
      <c r="E8" s="45" t="s">
        <v>59</v>
      </c>
      <c r="F8" s="85">
        <v>36</v>
      </c>
      <c r="G8" s="12"/>
      <c r="H8" s="12"/>
      <c r="I8" s="48" t="s">
        <v>90</v>
      </c>
    </row>
    <row r="9" spans="1:9" s="14" customFormat="1" ht="33.75" x14ac:dyDescent="0.25">
      <c r="A9" s="15"/>
      <c r="B9" s="15"/>
      <c r="C9" s="45" t="s">
        <v>27</v>
      </c>
      <c r="D9" s="46" t="s">
        <v>34</v>
      </c>
      <c r="E9" s="45" t="s">
        <v>59</v>
      </c>
      <c r="F9" s="85">
        <v>13</v>
      </c>
      <c r="G9" s="12"/>
      <c r="H9" s="12"/>
      <c r="I9" s="48" t="s">
        <v>35</v>
      </c>
    </row>
    <row r="10" spans="1:9" s="14" customFormat="1" ht="67.5" x14ac:dyDescent="0.25">
      <c r="A10" s="15"/>
      <c r="B10" s="15"/>
      <c r="C10" s="45" t="s">
        <v>27</v>
      </c>
      <c r="D10" s="46" t="s">
        <v>37</v>
      </c>
      <c r="E10" s="45" t="s">
        <v>59</v>
      </c>
      <c r="F10" s="85">
        <v>7</v>
      </c>
      <c r="G10" s="12"/>
      <c r="H10" s="12"/>
      <c r="I10" s="73" t="s">
        <v>38</v>
      </c>
    </row>
    <row r="11" spans="1:9" s="14" customFormat="1" ht="24" x14ac:dyDescent="0.25">
      <c r="A11" s="15"/>
      <c r="B11" s="15"/>
      <c r="C11" s="45" t="s">
        <v>31</v>
      </c>
      <c r="D11" s="79" t="s">
        <v>32</v>
      </c>
      <c r="E11" s="45" t="s">
        <v>59</v>
      </c>
      <c r="F11" s="85">
        <v>3</v>
      </c>
      <c r="G11" s="12"/>
      <c r="H11" s="12"/>
      <c r="I11" s="73" t="s">
        <v>33</v>
      </c>
    </row>
    <row r="12" spans="1:9" s="14" customFormat="1" x14ac:dyDescent="0.25">
      <c r="A12" s="15"/>
      <c r="B12" s="15"/>
      <c r="C12" s="84" t="s">
        <v>29</v>
      </c>
      <c r="D12" s="84"/>
      <c r="E12" s="84"/>
      <c r="F12" s="84"/>
      <c r="G12" s="84"/>
      <c r="H12" s="84"/>
      <c r="I12" s="84"/>
    </row>
    <row r="13" spans="1:9" s="14" customFormat="1" ht="45" x14ac:dyDescent="0.25">
      <c r="A13" s="15"/>
      <c r="B13" s="15"/>
      <c r="C13" s="45" t="s">
        <v>24</v>
      </c>
      <c r="D13" s="46" t="s">
        <v>54</v>
      </c>
      <c r="E13" s="45" t="s">
        <v>59</v>
      </c>
      <c r="F13" s="85">
        <v>19</v>
      </c>
      <c r="G13" s="12"/>
      <c r="H13" s="12"/>
      <c r="I13" s="73" t="s">
        <v>89</v>
      </c>
    </row>
    <row r="14" spans="1:9" s="14" customFormat="1" x14ac:dyDescent="0.25">
      <c r="A14" s="15"/>
      <c r="B14" s="15"/>
      <c r="C14" s="84"/>
      <c r="D14" s="84"/>
      <c r="E14" s="84"/>
      <c r="F14" s="84"/>
      <c r="G14" s="84"/>
      <c r="H14" s="84"/>
      <c r="I14" s="84"/>
    </row>
    <row r="15" spans="1:9" s="14" customFormat="1" x14ac:dyDescent="0.25">
      <c r="A15" s="15"/>
      <c r="B15" s="15"/>
      <c r="C15" s="45" t="s">
        <v>58</v>
      </c>
      <c r="D15" s="49" t="s">
        <v>57</v>
      </c>
      <c r="E15" s="45" t="s">
        <v>60</v>
      </c>
      <c r="F15" s="85">
        <v>20</v>
      </c>
      <c r="G15" s="12"/>
      <c r="H15" s="12"/>
      <c r="I15" s="73"/>
    </row>
    <row r="16" spans="1:9" s="14" customFormat="1" x14ac:dyDescent="0.25">
      <c r="A16" s="15"/>
      <c r="B16" s="15"/>
      <c r="C16" s="45" t="s">
        <v>25</v>
      </c>
      <c r="D16" s="49" t="s">
        <v>25</v>
      </c>
      <c r="E16" s="45" t="s">
        <v>59</v>
      </c>
      <c r="F16" s="85">
        <v>23</v>
      </c>
      <c r="G16" s="12"/>
      <c r="H16" s="12"/>
      <c r="I16" s="73"/>
    </row>
    <row r="17" spans="1:9" s="14" customFormat="1" x14ac:dyDescent="0.25">
      <c r="A17" s="15"/>
      <c r="B17" s="15"/>
      <c r="C17" s="45" t="s">
        <v>21</v>
      </c>
      <c r="D17" s="46" t="s">
        <v>26</v>
      </c>
      <c r="E17" s="45" t="s">
        <v>45</v>
      </c>
      <c r="F17" s="85">
        <v>8</v>
      </c>
      <c r="G17" s="12"/>
      <c r="H17" s="12"/>
      <c r="I17" s="73"/>
    </row>
    <row r="18" spans="1:9" s="14" customFormat="1" ht="45" x14ac:dyDescent="0.25">
      <c r="A18" s="15"/>
      <c r="B18" s="15"/>
      <c r="C18" s="45" t="s">
        <v>20</v>
      </c>
      <c r="D18" s="49" t="s">
        <v>55</v>
      </c>
      <c r="E18" s="45" t="s">
        <v>44</v>
      </c>
      <c r="F18" s="85">
        <v>6</v>
      </c>
      <c r="G18" s="12"/>
      <c r="H18" s="12"/>
      <c r="I18" s="73" t="s">
        <v>56</v>
      </c>
    </row>
    <row r="19" spans="1:9" s="14" customFormat="1" ht="36" x14ac:dyDescent="0.25">
      <c r="A19" s="15"/>
      <c r="B19" s="15"/>
      <c r="C19" s="45"/>
      <c r="D19" s="49" t="s">
        <v>66</v>
      </c>
      <c r="E19" s="45" t="s">
        <v>45</v>
      </c>
      <c r="F19" s="85">
        <v>14</v>
      </c>
      <c r="G19" s="12"/>
      <c r="H19" s="12"/>
      <c r="I19" s="73"/>
    </row>
    <row r="20" spans="1:9" s="14" customFormat="1" ht="78.75" x14ac:dyDescent="0.25">
      <c r="A20" s="15"/>
      <c r="B20" s="15"/>
      <c r="C20" s="45"/>
      <c r="D20" s="46" t="s">
        <v>64</v>
      </c>
      <c r="E20" s="45" t="s">
        <v>44</v>
      </c>
      <c r="F20" s="85">
        <v>15</v>
      </c>
      <c r="G20" s="12"/>
      <c r="H20" s="12"/>
      <c r="I20" s="73" t="s">
        <v>65</v>
      </c>
    </row>
    <row r="21" spans="1:9" s="14" customFormat="1" x14ac:dyDescent="0.25">
      <c r="A21" s="15"/>
      <c r="B21" s="15"/>
      <c r="C21" s="45"/>
      <c r="D21" s="46" t="s">
        <v>23</v>
      </c>
      <c r="E21" s="45" t="s">
        <v>44</v>
      </c>
      <c r="F21" s="85">
        <v>3</v>
      </c>
      <c r="G21" s="12"/>
      <c r="H21" s="12"/>
      <c r="I21" s="73"/>
    </row>
    <row r="22" spans="1:9" s="14" customFormat="1" ht="22.5" x14ac:dyDescent="0.25">
      <c r="A22" s="15"/>
      <c r="B22" s="15"/>
      <c r="C22" s="51"/>
      <c r="D22" s="89" t="s">
        <v>22</v>
      </c>
      <c r="E22" s="51" t="s">
        <v>59</v>
      </c>
      <c r="F22" s="90">
        <v>5</v>
      </c>
      <c r="G22" s="80"/>
      <c r="H22" s="12"/>
      <c r="I22" s="73" t="s">
        <v>67</v>
      </c>
    </row>
    <row r="23" spans="1:9" x14ac:dyDescent="0.25">
      <c r="A23" s="92" t="s">
        <v>73</v>
      </c>
      <c r="B23" s="92"/>
      <c r="C23" s="92"/>
      <c r="D23" s="92"/>
      <c r="E23" s="92"/>
      <c r="F23" s="92"/>
      <c r="G23" s="92"/>
      <c r="H23" s="78"/>
      <c r="I23" s="88"/>
    </row>
    <row r="24" spans="1:9" x14ac:dyDescent="0.25">
      <c r="A24" s="98"/>
      <c r="B24" s="98"/>
      <c r="C24" s="98"/>
      <c r="D24" s="98"/>
      <c r="E24" s="98"/>
      <c r="F24" s="98"/>
      <c r="G24" s="98"/>
      <c r="H24" s="23"/>
      <c r="I24" s="99"/>
    </row>
    <row r="25" spans="1:9" x14ac:dyDescent="0.25">
      <c r="A25" s="11"/>
      <c r="B25" s="11"/>
      <c r="C25" s="11"/>
      <c r="D25" s="11"/>
      <c r="F25" s="86"/>
      <c r="G25" s="11"/>
      <c r="H25" s="11"/>
      <c r="I25" s="11"/>
    </row>
    <row r="26" spans="1:9" x14ac:dyDescent="0.25">
      <c r="A26" s="11"/>
      <c r="B26" s="11"/>
      <c r="C26" s="11"/>
      <c r="D26" s="11"/>
      <c r="F26" s="86"/>
      <c r="G26" s="11"/>
      <c r="H26" s="11"/>
      <c r="I26" s="11"/>
    </row>
    <row r="27" spans="1:9" x14ac:dyDescent="0.25">
      <c r="A27" s="11"/>
      <c r="B27" s="11"/>
      <c r="C27" s="11"/>
      <c r="D27" s="11"/>
      <c r="F27" s="86"/>
      <c r="G27" s="11"/>
      <c r="H27" s="11"/>
      <c r="I27" s="11"/>
    </row>
    <row r="28" spans="1:9" x14ac:dyDescent="0.25">
      <c r="A28" s="11"/>
      <c r="B28" s="11"/>
      <c r="C28" s="11"/>
      <c r="D28" s="11"/>
      <c r="F28" s="86"/>
      <c r="G28" s="11"/>
      <c r="H28" s="11"/>
      <c r="I28" s="11"/>
    </row>
    <row r="29" spans="1:9" x14ac:dyDescent="0.25">
      <c r="A29" s="11"/>
      <c r="B29" s="11"/>
      <c r="C29" s="11"/>
      <c r="D29" s="11"/>
      <c r="F29" s="86"/>
      <c r="G29" s="11"/>
      <c r="H29" s="11"/>
      <c r="I29" s="11"/>
    </row>
    <row r="30" spans="1:9" x14ac:dyDescent="0.25">
      <c r="A30" s="11"/>
      <c r="B30" s="11"/>
      <c r="C30" s="11"/>
      <c r="D30" s="11"/>
      <c r="F30" s="86"/>
      <c r="G30" s="11"/>
      <c r="H30" s="11"/>
      <c r="I30" s="11"/>
    </row>
    <row r="31" spans="1:9" x14ac:dyDescent="0.25">
      <c r="A31" s="11"/>
      <c r="B31" s="11"/>
      <c r="C31" s="11"/>
      <c r="D31" s="11"/>
      <c r="F31" s="86"/>
      <c r="G31" s="11"/>
      <c r="H31" s="11"/>
      <c r="I31" s="11"/>
    </row>
    <row r="32" spans="1:9" x14ac:dyDescent="0.25">
      <c r="A32" s="11"/>
      <c r="B32" s="11"/>
      <c r="C32" s="11"/>
      <c r="D32" s="11"/>
      <c r="F32" s="86"/>
      <c r="G32" s="11"/>
      <c r="H32" s="11"/>
      <c r="I32" s="11"/>
    </row>
    <row r="33" spans="1:9" x14ac:dyDescent="0.25">
      <c r="A33" s="11"/>
      <c r="B33" s="11"/>
      <c r="C33" s="11"/>
      <c r="D33" s="11"/>
      <c r="F33" s="86"/>
      <c r="G33" s="11"/>
      <c r="H33" s="11"/>
      <c r="I33" s="11"/>
    </row>
    <row r="34" spans="1:9" x14ac:dyDescent="0.25">
      <c r="A34" s="11"/>
      <c r="B34" s="11"/>
      <c r="C34" s="11"/>
      <c r="D34" s="11"/>
      <c r="F34" s="86"/>
      <c r="G34" s="11"/>
      <c r="H34" s="11"/>
      <c r="I34" s="11"/>
    </row>
    <row r="35" spans="1:9" x14ac:dyDescent="0.25">
      <c r="A35" s="11"/>
      <c r="B35" s="11"/>
      <c r="C35" s="11"/>
      <c r="D35" s="11"/>
      <c r="F35" s="86"/>
      <c r="G35" s="11"/>
      <c r="H35" s="11"/>
      <c r="I35" s="11"/>
    </row>
    <row r="36" spans="1:9" x14ac:dyDescent="0.25">
      <c r="A36" s="11"/>
      <c r="B36" s="11"/>
      <c r="C36" s="11"/>
      <c r="D36" s="11"/>
      <c r="F36" s="86"/>
      <c r="G36" s="11"/>
      <c r="H36" s="11"/>
      <c r="I36" s="11"/>
    </row>
    <row r="37" spans="1:9" x14ac:dyDescent="0.25">
      <c r="A37" s="11"/>
      <c r="B37" s="11"/>
      <c r="C37" s="11"/>
      <c r="D37" s="11"/>
      <c r="F37" s="86"/>
      <c r="G37" s="11"/>
      <c r="H37" s="11"/>
      <c r="I37" s="11"/>
    </row>
    <row r="38" spans="1:9" x14ac:dyDescent="0.25">
      <c r="A38" s="11"/>
      <c r="B38" s="11"/>
      <c r="C38" s="11"/>
      <c r="D38" s="11"/>
      <c r="F38" s="86"/>
      <c r="G38" s="11"/>
      <c r="H38" s="11"/>
      <c r="I38" s="11"/>
    </row>
    <row r="39" spans="1:9" x14ac:dyDescent="0.25">
      <c r="A39" s="11"/>
      <c r="B39" s="11"/>
      <c r="C39" s="11"/>
      <c r="D39" s="11"/>
      <c r="F39" s="86"/>
      <c r="G39" s="11"/>
      <c r="H39" s="11"/>
      <c r="I39" s="11"/>
    </row>
    <row r="40" spans="1:9" x14ac:dyDescent="0.25">
      <c r="A40" s="11"/>
      <c r="B40" s="11"/>
      <c r="C40" s="11"/>
      <c r="D40" s="11"/>
      <c r="F40" s="86"/>
      <c r="G40" s="11"/>
      <c r="H40" s="11"/>
      <c r="I40" s="11"/>
    </row>
    <row r="41" spans="1:9" x14ac:dyDescent="0.25">
      <c r="A41" s="11"/>
      <c r="B41" s="11"/>
      <c r="C41" s="11"/>
      <c r="D41" s="11"/>
      <c r="F41" s="86"/>
      <c r="G41" s="11"/>
      <c r="H41" s="11"/>
      <c r="I41" s="11"/>
    </row>
    <row r="42" spans="1:9" x14ac:dyDescent="0.25">
      <c r="A42" s="11"/>
      <c r="B42" s="11"/>
      <c r="C42" s="11"/>
      <c r="D42" s="11"/>
      <c r="F42" s="86"/>
      <c r="G42" s="11"/>
      <c r="H42" s="11"/>
      <c r="I42" s="11"/>
    </row>
    <row r="43" spans="1:9" x14ac:dyDescent="0.25">
      <c r="A43" s="11"/>
      <c r="B43" s="11"/>
      <c r="C43" s="11"/>
      <c r="D43" s="11"/>
      <c r="F43" s="86"/>
      <c r="G43" s="11"/>
      <c r="H43" s="11"/>
      <c r="I43" s="11"/>
    </row>
    <row r="44" spans="1:9" x14ac:dyDescent="0.25">
      <c r="A44" s="11"/>
      <c r="B44" s="11"/>
      <c r="C44" s="11"/>
      <c r="D44" s="11"/>
      <c r="F44" s="86"/>
      <c r="G44" s="11"/>
      <c r="H44" s="11"/>
      <c r="I44" s="11"/>
    </row>
    <row r="45" spans="1:9" x14ac:dyDescent="0.25">
      <c r="A45" s="11"/>
      <c r="B45" s="11"/>
      <c r="C45" s="11"/>
      <c r="D45" s="11"/>
      <c r="F45" s="86"/>
      <c r="G45" s="11"/>
      <c r="H45" s="11"/>
      <c r="I45" s="11"/>
    </row>
    <row r="46" spans="1:9" x14ac:dyDescent="0.25">
      <c r="A46" s="11"/>
      <c r="B46" s="11"/>
      <c r="C46" s="11"/>
      <c r="D46" s="11"/>
      <c r="F46" s="86"/>
      <c r="G46" s="11"/>
      <c r="H46" s="11"/>
      <c r="I46" s="11"/>
    </row>
    <row r="47" spans="1:9" x14ac:dyDescent="0.25">
      <c r="A47" s="11"/>
      <c r="B47" s="11"/>
      <c r="C47" s="11"/>
      <c r="D47" s="11"/>
      <c r="F47" s="86"/>
      <c r="G47" s="11"/>
      <c r="H47" s="11"/>
      <c r="I47" s="11"/>
    </row>
    <row r="48" spans="1:9" x14ac:dyDescent="0.25">
      <c r="A48" s="11"/>
      <c r="B48" s="11"/>
      <c r="C48" s="11"/>
      <c r="D48" s="11"/>
      <c r="F48" s="86"/>
      <c r="G48" s="11"/>
      <c r="H48" s="11"/>
      <c r="I48" s="11"/>
    </row>
    <row r="49" spans="1:9" x14ac:dyDescent="0.25">
      <c r="A49" s="11"/>
      <c r="B49" s="11"/>
      <c r="C49" s="11"/>
      <c r="D49" s="11"/>
      <c r="F49" s="86"/>
      <c r="G49" s="11"/>
      <c r="H49" s="11"/>
      <c r="I49" s="11"/>
    </row>
    <row r="50" spans="1:9" x14ac:dyDescent="0.25">
      <c r="A50" s="11"/>
      <c r="B50" s="11"/>
      <c r="C50" s="11"/>
      <c r="D50" s="11"/>
      <c r="F50" s="86"/>
      <c r="G50" s="11"/>
      <c r="H50" s="11"/>
      <c r="I50" s="11"/>
    </row>
    <row r="51" spans="1:9" x14ac:dyDescent="0.25">
      <c r="A51" s="11"/>
      <c r="B51" s="11"/>
      <c r="C51" s="11"/>
      <c r="D51" s="11"/>
      <c r="F51" s="86"/>
      <c r="G51" s="11"/>
      <c r="H51" s="11"/>
      <c r="I51" s="11"/>
    </row>
    <row r="53" spans="1:9" x14ac:dyDescent="0.25">
      <c r="A53" s="11"/>
      <c r="B53" s="11"/>
      <c r="C53" s="11"/>
      <c r="D53" s="11"/>
      <c r="F53" s="86"/>
      <c r="G53" s="11"/>
      <c r="H53" s="11"/>
      <c r="I53" s="11"/>
    </row>
    <row r="54" spans="1:9" x14ac:dyDescent="0.25">
      <c r="A54" s="11"/>
      <c r="B54" s="11"/>
      <c r="C54" s="11"/>
      <c r="D54" s="11"/>
      <c r="F54" s="86"/>
      <c r="G54" s="11"/>
      <c r="H54" s="11"/>
      <c r="I54" s="11"/>
    </row>
    <row r="55" spans="1:9" x14ac:dyDescent="0.25">
      <c r="A55" s="11"/>
      <c r="B55" s="11"/>
      <c r="C55" s="11"/>
      <c r="D55" s="11"/>
      <c r="F55" s="86"/>
      <c r="G55" s="11"/>
      <c r="H55" s="11"/>
      <c r="I55" s="11"/>
    </row>
    <row r="56" spans="1:9" x14ac:dyDescent="0.25">
      <c r="A56" s="11"/>
      <c r="B56" s="11"/>
      <c r="C56" s="11"/>
      <c r="D56" s="11"/>
      <c r="F56" s="86"/>
      <c r="G56" s="11"/>
      <c r="H56" s="11"/>
      <c r="I56" s="11"/>
    </row>
    <row r="57" spans="1:9" x14ac:dyDescent="0.25">
      <c r="A57" s="11"/>
      <c r="B57" s="11"/>
      <c r="C57" s="11"/>
      <c r="D57" s="11"/>
      <c r="F57" s="86"/>
      <c r="G57" s="11"/>
      <c r="H57" s="11"/>
      <c r="I57" s="11"/>
    </row>
    <row r="58" spans="1:9" x14ac:dyDescent="0.25">
      <c r="A58" s="11"/>
      <c r="B58" s="11"/>
      <c r="C58" s="11"/>
      <c r="D58" s="11"/>
      <c r="F58" s="86"/>
      <c r="G58" s="11"/>
      <c r="H58" s="11"/>
      <c r="I58" s="11"/>
    </row>
    <row r="59" spans="1:9" x14ac:dyDescent="0.25">
      <c r="A59" s="11"/>
      <c r="B59" s="11"/>
      <c r="C59" s="11"/>
      <c r="D59" s="11"/>
      <c r="F59" s="86"/>
      <c r="G59" s="11"/>
      <c r="H59" s="11"/>
      <c r="I59" s="11"/>
    </row>
    <row r="60" spans="1:9" x14ac:dyDescent="0.25">
      <c r="A60" s="11"/>
      <c r="B60" s="11"/>
      <c r="C60" s="11"/>
      <c r="D60" s="11"/>
      <c r="F60" s="86"/>
      <c r="G60" s="11"/>
      <c r="H60" s="11"/>
      <c r="I60" s="11"/>
    </row>
    <row r="61" spans="1:9" x14ac:dyDescent="0.25">
      <c r="A61" s="11"/>
      <c r="B61" s="11"/>
      <c r="C61" s="11"/>
      <c r="D61" s="11"/>
      <c r="F61" s="86"/>
      <c r="G61" s="11"/>
      <c r="H61" s="11"/>
      <c r="I61" s="11"/>
    </row>
    <row r="62" spans="1:9" x14ac:dyDescent="0.25">
      <c r="A62" s="11"/>
      <c r="B62" s="11"/>
      <c r="C62" s="11"/>
      <c r="D62" s="11"/>
      <c r="F62" s="86"/>
      <c r="G62" s="11"/>
      <c r="H62" s="11"/>
      <c r="I62" s="11"/>
    </row>
    <row r="63" spans="1:9" x14ac:dyDescent="0.25">
      <c r="A63" s="11"/>
      <c r="B63" s="11"/>
      <c r="C63" s="11"/>
      <c r="D63" s="11"/>
      <c r="F63" s="86"/>
      <c r="G63" s="11"/>
      <c r="H63" s="11"/>
      <c r="I63" s="11"/>
    </row>
    <row r="64" spans="1:9" x14ac:dyDescent="0.25">
      <c r="A64" s="11"/>
      <c r="B64" s="11"/>
      <c r="C64" s="11"/>
      <c r="D64" s="11"/>
      <c r="F64" s="86"/>
      <c r="G64" s="11"/>
      <c r="H64" s="11"/>
      <c r="I64" s="11"/>
    </row>
    <row r="65" spans="1:9" x14ac:dyDescent="0.25">
      <c r="A65" s="11"/>
      <c r="B65" s="11"/>
      <c r="C65" s="11"/>
      <c r="D65" s="11"/>
      <c r="F65" s="86"/>
      <c r="G65" s="11"/>
      <c r="H65" s="11"/>
      <c r="I65" s="11"/>
    </row>
    <row r="68" spans="1:9" x14ac:dyDescent="0.25">
      <c r="A68" s="11"/>
      <c r="B68" s="11"/>
      <c r="C68" s="11"/>
      <c r="D68" s="11"/>
      <c r="F68" s="86"/>
      <c r="G68" s="11"/>
      <c r="H68" s="11"/>
      <c r="I68" s="11"/>
    </row>
    <row r="69" spans="1:9" x14ac:dyDescent="0.25">
      <c r="A69" s="11"/>
      <c r="B69" s="11"/>
      <c r="C69" s="11"/>
      <c r="D69" s="11"/>
      <c r="F69" s="86"/>
      <c r="G69" s="11"/>
      <c r="H69" s="11"/>
      <c r="I69" s="11"/>
    </row>
    <row r="70" spans="1:9" x14ac:dyDescent="0.25">
      <c r="A70" s="11"/>
      <c r="B70" s="11"/>
      <c r="C70" s="11"/>
      <c r="D70" s="11"/>
      <c r="F70" s="86"/>
      <c r="G70" s="11"/>
      <c r="H70" s="11"/>
      <c r="I70" s="11"/>
    </row>
    <row r="71" spans="1:9" x14ac:dyDescent="0.25">
      <c r="A71" s="11"/>
      <c r="B71" s="11"/>
      <c r="C71" s="11"/>
      <c r="D71" s="11"/>
      <c r="F71" s="86"/>
      <c r="G71" s="11"/>
      <c r="H71" s="11"/>
      <c r="I71" s="11"/>
    </row>
    <row r="72" spans="1:9" x14ac:dyDescent="0.25">
      <c r="A72" s="11"/>
      <c r="B72" s="11"/>
      <c r="C72" s="11"/>
      <c r="D72" s="11"/>
      <c r="F72" s="86"/>
      <c r="G72" s="11"/>
      <c r="H72" s="11"/>
      <c r="I72" s="11"/>
    </row>
    <row r="73" spans="1:9" x14ac:dyDescent="0.25">
      <c r="A73" s="11"/>
      <c r="B73" s="11"/>
      <c r="C73" s="11"/>
      <c r="D73" s="11"/>
      <c r="F73" s="86"/>
      <c r="G73" s="11"/>
      <c r="H73" s="11"/>
      <c r="I73" s="11"/>
    </row>
    <row r="74" spans="1:9" x14ac:dyDescent="0.25">
      <c r="A74" s="11"/>
      <c r="B74" s="11"/>
      <c r="C74" s="11"/>
      <c r="D74" s="11"/>
      <c r="F74" s="86"/>
      <c r="G74" s="11"/>
      <c r="H74" s="11"/>
      <c r="I74" s="11"/>
    </row>
    <row r="75" spans="1:9" x14ac:dyDescent="0.25">
      <c r="A75" s="11"/>
      <c r="B75" s="11"/>
      <c r="C75" s="11"/>
      <c r="D75" s="11"/>
      <c r="F75" s="86"/>
      <c r="G75" s="11"/>
      <c r="H75" s="11"/>
      <c r="I75" s="11"/>
    </row>
    <row r="76" spans="1:9" x14ac:dyDescent="0.25">
      <c r="A76" s="11"/>
      <c r="B76" s="11"/>
      <c r="C76" s="11"/>
      <c r="D76" s="11"/>
      <c r="F76" s="86"/>
      <c r="G76" s="11"/>
      <c r="H76" s="11"/>
      <c r="I76" s="11"/>
    </row>
    <row r="77" spans="1:9" x14ac:dyDescent="0.25">
      <c r="A77" s="11"/>
      <c r="B77" s="11"/>
      <c r="C77" s="11"/>
      <c r="D77" s="11"/>
      <c r="F77" s="86"/>
      <c r="G77" s="11"/>
      <c r="H77" s="11"/>
      <c r="I77" s="11"/>
    </row>
    <row r="78" spans="1:9" x14ac:dyDescent="0.25">
      <c r="A78" s="11"/>
      <c r="B78" s="11"/>
      <c r="C78" s="11"/>
      <c r="D78" s="11"/>
      <c r="F78" s="86"/>
      <c r="G78" s="11"/>
      <c r="H78" s="11"/>
      <c r="I78" s="11"/>
    </row>
    <row r="79" spans="1:9" x14ac:dyDescent="0.25">
      <c r="A79" s="11"/>
      <c r="B79" s="11"/>
      <c r="C79" s="11"/>
      <c r="D79" s="11"/>
      <c r="F79" s="86"/>
      <c r="G79" s="11"/>
      <c r="H79" s="11"/>
      <c r="I79" s="11"/>
    </row>
    <row r="80" spans="1:9" x14ac:dyDescent="0.25">
      <c r="A80" s="11"/>
      <c r="B80" s="11"/>
      <c r="C80" s="11"/>
      <c r="D80" s="11"/>
      <c r="F80" s="86"/>
      <c r="G80" s="11"/>
      <c r="H80" s="11"/>
      <c r="I80" s="11"/>
    </row>
    <row r="81" spans="1:9" x14ac:dyDescent="0.25">
      <c r="A81" s="11"/>
      <c r="B81" s="11"/>
      <c r="C81" s="11"/>
      <c r="D81" s="11"/>
      <c r="F81" s="86"/>
      <c r="G81" s="11"/>
      <c r="H81" s="11"/>
      <c r="I81" s="11"/>
    </row>
    <row r="82" spans="1:9" x14ac:dyDescent="0.25">
      <c r="A82" s="11"/>
      <c r="B82" s="11"/>
      <c r="C82" s="11"/>
      <c r="D82" s="11"/>
      <c r="F82" s="86"/>
      <c r="G82" s="11"/>
      <c r="H82" s="11"/>
      <c r="I82" s="11"/>
    </row>
    <row r="83" spans="1:9" x14ac:dyDescent="0.25">
      <c r="A83" s="11"/>
      <c r="B83" s="11"/>
      <c r="C83" s="11"/>
      <c r="D83" s="11"/>
      <c r="F83" s="86"/>
      <c r="G83" s="11"/>
      <c r="H83" s="11"/>
      <c r="I83" s="11"/>
    </row>
    <row r="84" spans="1:9" x14ac:dyDescent="0.25">
      <c r="A84" s="11"/>
      <c r="B84" s="11"/>
      <c r="C84" s="11"/>
      <c r="D84" s="11"/>
      <c r="F84" s="86"/>
      <c r="G84" s="11"/>
      <c r="H84" s="11"/>
      <c r="I84" s="11"/>
    </row>
    <row r="85" spans="1:9" x14ac:dyDescent="0.25">
      <c r="A85" s="11"/>
      <c r="B85" s="11"/>
      <c r="C85" s="11"/>
      <c r="D85" s="11"/>
      <c r="F85" s="86"/>
      <c r="G85" s="11"/>
      <c r="H85" s="11"/>
      <c r="I85" s="11"/>
    </row>
    <row r="86" spans="1:9" x14ac:dyDescent="0.25">
      <c r="A86" s="11"/>
      <c r="B86" s="11"/>
      <c r="C86" s="11"/>
      <c r="D86" s="11"/>
      <c r="F86" s="86"/>
      <c r="G86" s="11"/>
      <c r="H86" s="11"/>
      <c r="I86" s="11"/>
    </row>
    <row r="87" spans="1:9" x14ac:dyDescent="0.25">
      <c r="A87" s="11"/>
      <c r="B87" s="11"/>
      <c r="C87" s="11"/>
      <c r="D87" s="11"/>
      <c r="F87" s="86"/>
      <c r="G87" s="11"/>
      <c r="H87" s="11"/>
      <c r="I87" s="11"/>
    </row>
    <row r="88" spans="1:9" x14ac:dyDescent="0.25">
      <c r="A88" s="11"/>
      <c r="B88" s="11"/>
      <c r="C88" s="11"/>
      <c r="D88" s="11"/>
      <c r="F88" s="86"/>
      <c r="G88" s="11"/>
      <c r="H88" s="11"/>
      <c r="I88" s="11"/>
    </row>
    <row r="89" spans="1:9" x14ac:dyDescent="0.25">
      <c r="A89" s="11"/>
      <c r="B89" s="11"/>
      <c r="C89" s="11"/>
      <c r="D89" s="11"/>
      <c r="F89" s="86"/>
      <c r="G89" s="11"/>
      <c r="H89" s="11"/>
      <c r="I89" s="11"/>
    </row>
    <row r="90" spans="1:9" x14ac:dyDescent="0.25">
      <c r="A90" s="11"/>
      <c r="B90" s="11"/>
      <c r="C90" s="11"/>
      <c r="D90" s="11"/>
      <c r="F90" s="86"/>
      <c r="G90" s="11"/>
      <c r="H90" s="11"/>
      <c r="I90" s="11"/>
    </row>
    <row r="91" spans="1:9" x14ac:dyDescent="0.25">
      <c r="A91" s="11"/>
      <c r="B91" s="11"/>
      <c r="C91" s="11"/>
      <c r="D91" s="11"/>
      <c r="F91" s="86"/>
      <c r="G91" s="11"/>
      <c r="H91" s="11"/>
      <c r="I91" s="11"/>
    </row>
    <row r="92" spans="1:9" x14ac:dyDescent="0.25">
      <c r="A92" s="11"/>
      <c r="B92" s="11"/>
      <c r="C92" s="11"/>
      <c r="D92" s="11"/>
      <c r="F92" s="86"/>
      <c r="G92" s="11"/>
      <c r="H92" s="11"/>
      <c r="I92" s="11"/>
    </row>
    <row r="93" spans="1:9" x14ac:dyDescent="0.25">
      <c r="A93" s="11"/>
      <c r="B93" s="11"/>
      <c r="C93" s="11"/>
      <c r="D93" s="11"/>
      <c r="F93" s="86"/>
      <c r="G93" s="11"/>
      <c r="H93" s="11"/>
      <c r="I93" s="11"/>
    </row>
    <row r="94" spans="1:9" x14ac:dyDescent="0.25">
      <c r="A94" s="11"/>
      <c r="B94" s="11"/>
      <c r="C94" s="11"/>
      <c r="D94" s="11"/>
      <c r="F94" s="86"/>
      <c r="G94" s="11"/>
      <c r="H94" s="11"/>
      <c r="I94" s="11"/>
    </row>
    <row r="95" spans="1:9" x14ac:dyDescent="0.25">
      <c r="A95" s="11"/>
      <c r="B95" s="11"/>
      <c r="C95" s="11"/>
      <c r="D95" s="11"/>
      <c r="F95" s="86"/>
      <c r="G95" s="11"/>
      <c r="H95" s="11"/>
      <c r="I95" s="11"/>
    </row>
    <row r="96" spans="1:9" x14ac:dyDescent="0.25">
      <c r="A96" s="11"/>
      <c r="B96" s="11"/>
      <c r="C96" s="11"/>
      <c r="D96" s="11"/>
      <c r="F96" s="86"/>
      <c r="G96" s="11"/>
      <c r="H96" s="11"/>
      <c r="I96" s="11"/>
    </row>
    <row r="97" spans="1:9" x14ac:dyDescent="0.25">
      <c r="A97" s="11"/>
      <c r="B97" s="11"/>
      <c r="C97" s="11"/>
      <c r="D97" s="11"/>
      <c r="F97" s="86"/>
      <c r="G97" s="11"/>
      <c r="H97" s="11"/>
      <c r="I97" s="11"/>
    </row>
    <row r="98" spans="1:9" x14ac:dyDescent="0.25">
      <c r="A98" s="11"/>
      <c r="B98" s="11"/>
      <c r="C98" s="11"/>
      <c r="D98" s="11"/>
      <c r="F98" s="86"/>
      <c r="G98" s="11"/>
      <c r="H98" s="11"/>
      <c r="I98" s="11"/>
    </row>
    <row r="100" spans="1:9" x14ac:dyDescent="0.25">
      <c r="A100" s="11"/>
      <c r="B100" s="11"/>
      <c r="C100" s="11"/>
      <c r="D100" s="11"/>
      <c r="F100" s="86"/>
      <c r="G100" s="11"/>
      <c r="H100" s="11"/>
      <c r="I100" s="11"/>
    </row>
    <row r="101" spans="1:9" x14ac:dyDescent="0.25">
      <c r="A101" s="11"/>
      <c r="B101" s="11"/>
      <c r="C101" s="11"/>
      <c r="D101" s="11"/>
      <c r="F101" s="86"/>
      <c r="G101" s="11"/>
      <c r="H101" s="11"/>
      <c r="I101" s="11"/>
    </row>
    <row r="102" spans="1:9" x14ac:dyDescent="0.25">
      <c r="A102" s="11"/>
      <c r="B102" s="11"/>
      <c r="C102" s="11"/>
      <c r="D102" s="11"/>
      <c r="F102" s="86"/>
      <c r="G102" s="11"/>
      <c r="H102" s="11"/>
      <c r="I102" s="11"/>
    </row>
    <row r="103" spans="1:9" x14ac:dyDescent="0.25">
      <c r="A103" s="11"/>
      <c r="B103" s="11"/>
      <c r="C103" s="11"/>
      <c r="D103" s="11"/>
      <c r="F103" s="86"/>
      <c r="G103" s="11"/>
      <c r="H103" s="11"/>
      <c r="I103" s="11"/>
    </row>
    <row r="104" spans="1:9" x14ac:dyDescent="0.25">
      <c r="A104" s="11"/>
      <c r="B104" s="11"/>
      <c r="C104" s="11"/>
      <c r="D104" s="11"/>
      <c r="F104" s="86"/>
      <c r="G104" s="11"/>
      <c r="H104" s="11"/>
      <c r="I104" s="11"/>
    </row>
    <row r="105" spans="1:9" x14ac:dyDescent="0.25">
      <c r="A105" s="11"/>
      <c r="B105" s="11"/>
      <c r="C105" s="11"/>
      <c r="D105" s="11"/>
      <c r="F105" s="86"/>
      <c r="G105" s="11"/>
      <c r="H105" s="11"/>
      <c r="I105" s="11"/>
    </row>
    <row r="106" spans="1:9" x14ac:dyDescent="0.25">
      <c r="A106" s="11"/>
      <c r="B106" s="11"/>
      <c r="C106" s="11"/>
      <c r="D106" s="11"/>
      <c r="F106" s="86"/>
      <c r="G106" s="11"/>
      <c r="H106" s="11"/>
      <c r="I106" s="11"/>
    </row>
    <row r="107" spans="1:9" x14ac:dyDescent="0.25">
      <c r="A107" s="11"/>
      <c r="B107" s="11"/>
      <c r="C107" s="11"/>
      <c r="D107" s="11"/>
      <c r="F107" s="86"/>
      <c r="G107" s="11"/>
      <c r="H107" s="11"/>
      <c r="I107" s="11"/>
    </row>
    <row r="108" spans="1:9" x14ac:dyDescent="0.25">
      <c r="A108" s="11"/>
      <c r="B108" s="11"/>
      <c r="C108" s="11"/>
      <c r="D108" s="11"/>
      <c r="F108" s="86"/>
      <c r="G108" s="11"/>
      <c r="H108" s="11"/>
      <c r="I108" s="11"/>
    </row>
    <row r="109" spans="1:9" x14ac:dyDescent="0.25">
      <c r="A109" s="11"/>
      <c r="B109" s="11"/>
      <c r="C109" s="11"/>
      <c r="D109" s="11"/>
      <c r="F109" s="86"/>
      <c r="G109" s="11"/>
      <c r="H109" s="11"/>
      <c r="I109" s="11"/>
    </row>
    <row r="110" spans="1:9" x14ac:dyDescent="0.25">
      <c r="A110" s="11"/>
      <c r="B110" s="11"/>
      <c r="C110" s="11"/>
      <c r="D110" s="11"/>
      <c r="F110" s="86"/>
      <c r="G110" s="11"/>
      <c r="H110" s="11"/>
      <c r="I110" s="11"/>
    </row>
    <row r="111" spans="1:9" x14ac:dyDescent="0.25">
      <c r="A111" s="11"/>
      <c r="B111" s="11"/>
      <c r="C111" s="11"/>
      <c r="D111" s="11"/>
      <c r="F111" s="86"/>
      <c r="G111" s="11"/>
      <c r="H111" s="11"/>
      <c r="I111" s="11"/>
    </row>
    <row r="112" spans="1:9" x14ac:dyDescent="0.25">
      <c r="A112" s="11"/>
      <c r="B112" s="11"/>
      <c r="C112" s="11"/>
      <c r="D112" s="11"/>
      <c r="F112" s="86"/>
      <c r="G112" s="11"/>
      <c r="H112" s="11"/>
      <c r="I112" s="11"/>
    </row>
  </sheetData>
  <mergeCells count="6">
    <mergeCell ref="C1:I1"/>
    <mergeCell ref="C3:E3"/>
    <mergeCell ref="C7:I7"/>
    <mergeCell ref="C12:I12"/>
    <mergeCell ref="C14:I14"/>
    <mergeCell ref="A23:G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D4595568683694BABD9DF4B0873FD78" ma:contentTypeVersion="0" ma:contentTypeDescription="Создание документа." ma:contentTypeScope="" ma:versionID="683dcc3c1ce00e21b4579c1020f97f50">
  <xsd:schema xmlns:xsd="http://www.w3.org/2001/XMLSchema" xmlns:p="http://schemas.microsoft.com/office/2006/metadata/properties" targetNamespace="http://schemas.microsoft.com/office/2006/metadata/properties" ma:root="true" ma:fieldsID="53974d1da0c14f073d2cc649cae9f3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одержимого" ma:readOnly="tru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70A8268D-A6EA-4033-8A6B-4F04990523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3D0A1F42-774E-4D21-95AB-025693D182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5DE1AA-8A51-4E1D-817E-88E3F1D77B6A}">
  <ds:schemaRefs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BR-7036_Вариант 1</vt:lpstr>
      <vt:lpstr>BR-7036_Вариант 2</vt:lpstr>
      <vt:lpstr>железо</vt:lpstr>
      <vt:lpstr>Вариант 1</vt:lpstr>
      <vt:lpstr>Вариант 2</vt:lpstr>
      <vt:lpstr>'BR-7036_Вариант 1'!_Toc388514390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2014-05-28T04:32:14Z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0x010100DD4595568683694BABD9DF4B0873FD78</vt:lpwstr>
  </property>
</Properties>
</file>