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 defaultThemeVersion="124226"/>
  <bookViews>
    <workbookView xWindow="75" yWindow="240" windowWidth="21525" windowHeight="8355" tabRatio="704"/>
  </bookViews>
  <sheets>
    <sheet name="MLVTBPLK-199" sheetId="19" r:id="rId1"/>
  </sheets>
  <definedNames>
    <definedName name="apf">#REF!</definedName>
    <definedName name="oth">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7" i="19" l="1"/>
  <c r="H7" i="19"/>
  <c r="G7" i="19"/>
  <c r="I6" i="19"/>
  <c r="H6" i="19"/>
  <c r="G6" i="19"/>
  <c r="J5" i="19"/>
  <c r="K5" i="19"/>
  <c r="M5" i="19"/>
  <c r="J4" i="19" l="1"/>
  <c r="K4" i="19"/>
  <c r="M4" i="19"/>
  <c r="J6" i="19" l="1"/>
  <c r="J8" i="19"/>
  <c r="K8" i="19"/>
  <c r="M8" i="19"/>
  <c r="J9" i="19"/>
  <c r="K9" i="19"/>
  <c r="M9" i="19"/>
  <c r="J10" i="19"/>
  <c r="K10" i="19"/>
  <c r="M10" i="19"/>
  <c r="K7" i="19" l="1"/>
  <c r="J7" i="19"/>
  <c r="K6" i="19"/>
  <c r="M6" i="19" l="1"/>
  <c r="M7" i="19"/>
  <c r="I13" i="19"/>
  <c r="I16" i="19" s="1"/>
  <c r="G13" i="19"/>
  <c r="G16" i="19" s="1"/>
  <c r="H13" i="19"/>
  <c r="H16" i="19" s="1"/>
  <c r="M3" i="19"/>
  <c r="J3" i="19"/>
  <c r="K3" i="19" s="1"/>
  <c r="M13" i="19" l="1"/>
  <c r="M14" i="19" s="1"/>
  <c r="G14" i="19"/>
  <c r="G17" i="19"/>
  <c r="G18" i="19" l="1"/>
  <c r="L5" i="19" s="1"/>
  <c r="L4" i="19" l="1"/>
  <c r="L8" i="19"/>
  <c r="L10" i="19"/>
  <c r="L9" i="19"/>
  <c r="L6" i="19"/>
  <c r="L7" i="19"/>
  <c r="L3" i="19"/>
  <c r="M15" i="19"/>
</calcChain>
</file>

<file path=xl/comments1.xml><?xml version="1.0" encoding="utf-8"?>
<comments xmlns="http://schemas.openxmlformats.org/spreadsheetml/2006/main">
  <authors>
    <author>Автор</author>
  </authors>
  <commentList>
    <comment ref="F15" authorId="0" shapeId="0">
      <text>
        <r>
          <rPr>
            <b/>
            <sz val="11"/>
            <color theme="1"/>
            <rFont val="Calibri"/>
            <family val="2"/>
            <scheme val="minor"/>
          </rPr>
          <t>Автор:</t>
        </r>
        <r>
          <rPr>
            <sz val="11"/>
            <color theme="1"/>
            <rFont val="Calibri"/>
            <family val="2"/>
            <scheme val="minor"/>
          </rPr>
          <t xml:space="preserve">
Фокусфакторы:
0,7 - команда знакома с проектом и хорошо знакома с технологиями, не очень загружена поддержкой
0,65 - команда не очень знакома с проектом, но хорошо знакома с технологиями, поддержки не много
0,6 - либо много поддержки у команды, либо мало опыта в технологиях и/или типе проекта
0,5 - всё плохо. Неопределённость в требованиях очень высока, состав команды не утверждён, нет опытных разработчиков.</t>
        </r>
      </text>
    </comment>
  </commentList>
</comments>
</file>

<file path=xl/sharedStrings.xml><?xml version="1.0" encoding="utf-8"?>
<sst xmlns="http://schemas.openxmlformats.org/spreadsheetml/2006/main" count="38" uniqueCount="36">
  <si>
    <t>Пессемистическая</t>
  </si>
  <si>
    <t>Оптмистическая</t>
  </si>
  <si>
    <t>Наиболее вероятная</t>
  </si>
  <si>
    <t>С поправкой на фокус фактор</t>
  </si>
  <si>
    <t>Комментарии, принятые допущения и ограничения</t>
  </si>
  <si>
    <t>Принятый фокус фактор</t>
  </si>
  <si>
    <t>Сумма идеальных трудозатрат</t>
  </si>
  <si>
    <t>Ожидаемое время</t>
  </si>
  <si>
    <t>С фокус фактором</t>
  </si>
  <si>
    <t>Оценка трудозатрат для КП</t>
  </si>
  <si>
    <t>σ</t>
  </si>
  <si>
    <t>Финальная оценка для компреда</t>
  </si>
  <si>
    <t>PERT с фокус фактором</t>
  </si>
  <si>
    <t>PERT идеальных трудозатрат</t>
  </si>
  <si>
    <t>Стабилизация</t>
  </si>
  <si>
    <t>Фича</t>
  </si>
  <si>
    <t>Итого,ч.</t>
  </si>
  <si>
    <t>Задача
Jira</t>
  </si>
  <si>
    <t>Статус
вып-я</t>
  </si>
  <si>
    <t>Задача</t>
  </si>
  <si>
    <t>Компонент
(тип работ)</t>
  </si>
  <si>
    <t>Тестирвание</t>
  </si>
  <si>
    <t>Менеджмент</t>
  </si>
  <si>
    <t>Аналитика</t>
  </si>
  <si>
    <t>Управление проектом (менеджмент + тех. руководство проектом)</t>
  </si>
  <si>
    <t>Деплой (на обоих окружениях)</t>
  </si>
  <si>
    <t>Приемка</t>
  </si>
  <si>
    <t>Тестирование (на обоих окружениях)</t>
  </si>
  <si>
    <t>MLVTBPLK-199 Сортировка по скидке</t>
  </si>
  <si>
    <r>
      <rPr>
        <b/>
        <sz val="8"/>
        <rFont val="Arial"/>
        <family val="2"/>
        <charset val="204"/>
      </rPr>
      <t>Требования:</t>
    </r>
    <r>
      <rPr>
        <sz val="8"/>
        <rFont val="Arial"/>
        <family val="2"/>
        <charset val="204"/>
      </rPr>
      <t xml:space="preserve">
Добавить вид сортировки «Скидка по убыванию» в Каталог товаров сайта программы «Коллекция».
</t>
    </r>
    <r>
      <rPr>
        <b/>
        <sz val="8"/>
        <rFont val="Arial"/>
        <family val="2"/>
        <charset val="204"/>
      </rPr>
      <t xml:space="preserve">Ограничения и допущения:
</t>
    </r>
    <r>
      <rPr>
        <sz val="8"/>
        <rFont val="Arial"/>
        <family val="2"/>
        <charset val="204"/>
      </rPr>
      <t>Сортировка осуществляется не по абсолютному размеру скидки в бонусах, а по относительному значению в процентах от цены без скидки.</t>
    </r>
  </si>
  <si>
    <t>Каталог</t>
  </si>
  <si>
    <t>Сайт</t>
  </si>
  <si>
    <t>Добавить новый вид сортировки «Скидка по убыванию» в компонент Каталог</t>
  </si>
  <si>
    <t xml:space="preserve">Порядок вознаграждений при сортировке по скидке:
    1. Первыми - товары с признаком скидки, отсортированные по размеру скидки по убыванию (от большего к меньшему)
    2. Далее - товары без признака скидки, отсортированные «По популярности»
</t>
  </si>
  <si>
    <t xml:space="preserve">1. В конец списка
2. Внешний вид элемента сортировка остается неизменным.
3. Значение по умолчанию элемента сортировки остается неизменным.
+ Внутренняя интеграция с компонентом Каталог
</t>
  </si>
  <si>
    <t>Добавить пункт «Скидка по убыванию» в элемент выбора сортировки раздела Каталог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</si>
</sst>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Arial"/>
      <family val="2"/>
      <charset val="204"/>
    </font>
    <font>
      <u/>
      <sz val="9"/>
      <color theme="10"/>
      <name val="Arial"/>
      <family val="2"/>
      <charset val="204"/>
    </font>
    <font>
      <b/>
      <sz val="8"/>
      <name val="Arial"/>
      <family val="2"/>
      <charset val="204"/>
    </font>
    <font>
      <sz val="8"/>
      <color theme="0" tint="-0.49998474074526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top" wrapText="1"/>
    </xf>
    <xf numFmtId="1" fontId="6" fillId="3" borderId="3" xfId="0" applyNumberFormat="1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vertical="top" wrapText="1"/>
    </xf>
    <xf numFmtId="1" fontId="4" fillId="3" borderId="1" xfId="0" applyNumberFormat="1" applyFont="1" applyFill="1" applyBorder="1" applyAlignment="1">
      <alignment horizontal="center" vertical="top" wrapText="1"/>
    </xf>
    <xf numFmtId="0" fontId="9" fillId="0" borderId="0" xfId="0" applyFont="1" applyAlignment="1">
      <alignment vertical="top" wrapText="1"/>
    </xf>
    <xf numFmtId="1" fontId="4" fillId="0" borderId="1" xfId="0" applyNumberFormat="1" applyFont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9" fillId="3" borderId="1" xfId="0" applyFont="1" applyFill="1" applyBorder="1" applyAlignment="1">
      <alignment horizontal="left" vertical="top" wrapText="1"/>
    </xf>
    <xf numFmtId="0" fontId="9" fillId="0" borderId="0" xfId="0" applyFont="1" applyFill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/>
    </xf>
    <xf numFmtId="0" fontId="7" fillId="0" borderId="0" xfId="0" applyFont="1" applyFill="1" applyBorder="1" applyAlignment="1">
      <alignment horizontal="right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6" fillId="0" borderId="0" xfId="0" applyFont="1" applyFill="1" applyBorder="1" applyAlignment="1">
      <alignment horizontal="right" vertical="center" wrapText="1"/>
    </xf>
    <xf numFmtId="2" fontId="4" fillId="0" borderId="0" xfId="0" applyNumberFormat="1" applyFont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10" fillId="4" borderId="1" xfId="231" applyFont="1" applyFill="1" applyBorder="1" applyAlignment="1">
      <alignment horizontal="center" vertical="top" wrapText="1"/>
    </xf>
    <xf numFmtId="1" fontId="6" fillId="4" borderId="1" xfId="0" applyNumberFormat="1" applyFont="1" applyFill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1" fontId="6" fillId="2" borderId="3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vertical="top" wrapText="1"/>
    </xf>
    <xf numFmtId="1" fontId="6" fillId="0" borderId="0" xfId="0" applyNumberFormat="1" applyFont="1" applyAlignment="1">
      <alignment horizontal="center" vertical="top" wrapText="1"/>
    </xf>
    <xf numFmtId="1" fontId="9" fillId="0" borderId="0" xfId="0" applyNumberFormat="1" applyFont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1" fontId="6" fillId="0" borderId="4" xfId="0" applyNumberFormat="1" applyFont="1" applyFill="1" applyBorder="1" applyAlignment="1">
      <alignment vertical="top" wrapText="1"/>
    </xf>
    <xf numFmtId="1" fontId="6" fillId="0" borderId="5" xfId="0" applyNumberFormat="1" applyFont="1" applyFill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left" vertical="top" wrapText="1"/>
    </xf>
    <xf numFmtId="1" fontId="4" fillId="0" borderId="5" xfId="0" applyNumberFormat="1" applyFont="1" applyFill="1" applyBorder="1" applyAlignment="1">
      <alignment horizontal="center" vertical="top" wrapText="1"/>
    </xf>
    <xf numFmtId="1" fontId="4" fillId="0" borderId="5" xfId="0" applyNumberFormat="1" applyFont="1" applyBorder="1" applyAlignment="1">
      <alignment horizontal="center" vertical="top" wrapText="1"/>
    </xf>
    <xf numFmtId="1" fontId="6" fillId="0" borderId="5" xfId="0" applyNumberFormat="1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</cellXfs>
  <cellStyles count="23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3" builtinId="9" hidden="1"/>
    <cellStyle name="Открывавшаяся гиперссылка" xfId="234" builtinId="9" hidden="1"/>
  </cellStyles>
  <dxfs count="0"/>
  <tableStyles count="0" defaultTableStyle="TableStyleMedium9" defaultPivotStyle="PivotStyleLight16"/>
  <colors>
    <mruColors>
      <color rgb="FFFFFF99"/>
      <color rgb="FFFF7C80"/>
      <color rgb="FFFF505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6"/>
  <sheetViews>
    <sheetView tabSelected="1" workbookViewId="0">
      <pane ySplit="1" topLeftCell="A2" activePane="bottomLeft" state="frozen"/>
      <selection activeCell="C1" sqref="C1"/>
      <selection pane="bottomLeft" activeCell="J5" sqref="J5"/>
    </sheetView>
  </sheetViews>
  <sheetFormatPr defaultColWidth="8.85546875" defaultRowHeight="12" x14ac:dyDescent="0.25"/>
  <cols>
    <col min="1" max="1" width="12.28515625" style="21" hidden="1" customWidth="1"/>
    <col min="2" max="2" width="7.140625" style="21" hidden="1" customWidth="1"/>
    <col min="3" max="3" width="7.42578125" style="44" bestFit="1" customWidth="1"/>
    <col min="4" max="4" width="26" style="22" bestFit="1" customWidth="1"/>
    <col min="5" max="5" width="12.85546875" style="7" bestFit="1" customWidth="1"/>
    <col min="6" max="6" width="45.28515625" style="23" customWidth="1"/>
    <col min="7" max="7" width="7.85546875" style="24" customWidth="1"/>
    <col min="8" max="8" width="10" style="24" customWidth="1"/>
    <col min="9" max="9" width="9.42578125" style="24" customWidth="1"/>
    <col min="10" max="10" width="9" style="24" customWidth="1"/>
    <col min="11" max="11" width="9.28515625" style="24" bestFit="1" customWidth="1"/>
    <col min="12" max="12" width="11.42578125" style="25" bestFit="1" customWidth="1"/>
    <col min="13" max="13" width="8" style="24" customWidth="1"/>
    <col min="14" max="14" width="102.28515625" style="41" customWidth="1"/>
    <col min="15" max="16384" width="8.85546875" style="12"/>
  </cols>
  <sheetData>
    <row r="1" spans="1:14" s="7" customFormat="1" ht="36" x14ac:dyDescent="0.25">
      <c r="A1" s="2" t="s">
        <v>17</v>
      </c>
      <c r="B1" s="2" t="s">
        <v>18</v>
      </c>
      <c r="C1" s="42" t="s">
        <v>16</v>
      </c>
      <c r="D1" s="3" t="s">
        <v>15</v>
      </c>
      <c r="E1" s="3" t="s">
        <v>20</v>
      </c>
      <c r="F1" s="4" t="s">
        <v>19</v>
      </c>
      <c r="G1" s="5" t="s">
        <v>1</v>
      </c>
      <c r="H1" s="5" t="s">
        <v>2</v>
      </c>
      <c r="I1" s="5" t="s">
        <v>0</v>
      </c>
      <c r="J1" s="5" t="s">
        <v>7</v>
      </c>
      <c r="K1" s="5" t="s">
        <v>8</v>
      </c>
      <c r="L1" s="6" t="s">
        <v>9</v>
      </c>
      <c r="M1" s="5" t="s">
        <v>10</v>
      </c>
      <c r="N1" s="39" t="s">
        <v>4</v>
      </c>
    </row>
    <row r="2" spans="1:14" s="18" customFormat="1" ht="67.5" x14ac:dyDescent="0.25">
      <c r="A2" s="34"/>
      <c r="B2" s="35"/>
      <c r="C2" s="9"/>
      <c r="D2" s="10" t="s">
        <v>28</v>
      </c>
      <c r="E2" s="36"/>
      <c r="F2" s="17"/>
      <c r="G2" s="11"/>
      <c r="H2" s="11"/>
      <c r="I2" s="11"/>
      <c r="J2" s="11"/>
      <c r="K2" s="11"/>
      <c r="L2" s="8"/>
      <c r="M2" s="11"/>
      <c r="N2" s="40" t="s">
        <v>29</v>
      </c>
    </row>
    <row r="3" spans="1:14" s="18" customFormat="1" x14ac:dyDescent="0.25">
      <c r="A3" s="19"/>
      <c r="B3" s="19"/>
      <c r="C3" s="49"/>
      <c r="D3" s="47"/>
      <c r="E3" s="37" t="s">
        <v>23</v>
      </c>
      <c r="F3" s="16" t="s">
        <v>23</v>
      </c>
      <c r="G3" s="14">
        <v>1</v>
      </c>
      <c r="H3" s="14">
        <v>2</v>
      </c>
      <c r="I3" s="14">
        <v>3</v>
      </c>
      <c r="J3" s="13">
        <f>(G3+4*H3+I3)/6</f>
        <v>2</v>
      </c>
      <c r="K3" s="13">
        <f>J3/$G$15</f>
        <v>2.8571428571428572</v>
      </c>
      <c r="L3" s="15">
        <f>J3*$G$18/$G$14</f>
        <v>3.3391753829382758</v>
      </c>
      <c r="M3" s="13">
        <f>(I3-G3)/6</f>
        <v>0.33333333333333331</v>
      </c>
      <c r="N3" s="52"/>
    </row>
    <row r="4" spans="1:14" s="18" customFormat="1" ht="45" x14ac:dyDescent="0.25">
      <c r="A4" s="19"/>
      <c r="B4" s="19"/>
      <c r="C4" s="43"/>
      <c r="D4" s="20"/>
      <c r="E4" s="46" t="s">
        <v>30</v>
      </c>
      <c r="F4" s="16" t="s">
        <v>32</v>
      </c>
      <c r="G4" s="14">
        <v>1</v>
      </c>
      <c r="H4" s="14">
        <v>3</v>
      </c>
      <c r="I4" s="14">
        <v>6</v>
      </c>
      <c r="J4" s="13">
        <f t="shared" ref="J4:J6" si="0">(G4+4*H4+I4)/6</f>
        <v>3.1666666666666665</v>
      </c>
      <c r="K4" s="13">
        <f>I4/$G$15</f>
        <v>8.5714285714285712</v>
      </c>
      <c r="L4" s="15">
        <f>J4*$G$18/$G$14</f>
        <v>5.2870276896522697</v>
      </c>
      <c r="M4" s="13">
        <f t="shared" ref="M4" si="1">(I4-G4)/6</f>
        <v>0.83333333333333337</v>
      </c>
      <c r="N4" s="1" t="s">
        <v>33</v>
      </c>
    </row>
    <row r="5" spans="1:14" s="18" customFormat="1" ht="67.5" x14ac:dyDescent="0.25">
      <c r="A5" s="19"/>
      <c r="B5" s="19"/>
      <c r="C5" s="43"/>
      <c r="D5" s="20"/>
      <c r="E5" s="53" t="s">
        <v>31</v>
      </c>
      <c r="F5" s="59" t="s">
        <v>35</v>
      </c>
      <c r="G5" s="55">
        <v>1</v>
      </c>
      <c r="H5" s="55">
        <v>1</v>
      </c>
      <c r="I5" s="55">
        <v>2</v>
      </c>
      <c r="J5" s="13">
        <f t="shared" ref="J5" si="2">(G5+4*H5+I5)/6</f>
        <v>1.1666666666666667</v>
      </c>
      <c r="K5" s="13">
        <f>I5/$G$15</f>
        <v>2.8571428571428572</v>
      </c>
      <c r="L5" s="15">
        <f>J5*$G$18/$G$14</f>
        <v>1.9478523067139943</v>
      </c>
      <c r="M5" s="13">
        <f t="shared" ref="M5" si="3">(I5-G5)/6</f>
        <v>0.16666666666666666</v>
      </c>
      <c r="N5" s="58" t="s">
        <v>34</v>
      </c>
    </row>
    <row r="6" spans="1:14" s="18" customFormat="1" x14ac:dyDescent="0.25">
      <c r="A6" s="19"/>
      <c r="B6" s="19"/>
      <c r="C6" s="43"/>
      <c r="D6" s="20"/>
      <c r="E6" s="53" t="s">
        <v>21</v>
      </c>
      <c r="F6" s="54" t="s">
        <v>27</v>
      </c>
      <c r="G6" s="55">
        <f>SUM(G4:G5)*0.3</f>
        <v>0.6</v>
      </c>
      <c r="H6" s="55">
        <f>SUM(H4:H5)*0.3</f>
        <v>1.2</v>
      </c>
      <c r="I6" s="55">
        <f>SUM(I4:I5)*0.3</f>
        <v>2.4</v>
      </c>
      <c r="J6" s="56">
        <f t="shared" si="0"/>
        <v>1.2999999999999998</v>
      </c>
      <c r="K6" s="56">
        <f>I6/$G$15</f>
        <v>3.4285714285714288</v>
      </c>
      <c r="L6" s="57">
        <f>J6*$G$18/$G$14</f>
        <v>2.1704639989098791</v>
      </c>
      <c r="M6" s="56">
        <f t="shared" ref="M6:M7" si="4">(I6-G6)/6</f>
        <v>0.3</v>
      </c>
      <c r="N6" s="58"/>
    </row>
    <row r="7" spans="1:14" s="18" customFormat="1" x14ac:dyDescent="0.25">
      <c r="A7" s="19"/>
      <c r="B7" s="19"/>
      <c r="C7" s="43"/>
      <c r="D7" s="20"/>
      <c r="E7" s="46" t="s">
        <v>14</v>
      </c>
      <c r="F7" s="51" t="s">
        <v>14</v>
      </c>
      <c r="G7" s="14">
        <f>SUM(G4:G5)*0.3</f>
        <v>0.6</v>
      </c>
      <c r="H7" s="14">
        <f>SUM(H4:H5)*0.3</f>
        <v>1.2</v>
      </c>
      <c r="I7" s="14">
        <f>SUM(I4:I5)*0.3</f>
        <v>2.4</v>
      </c>
      <c r="J7" s="13">
        <f t="shared" ref="J7" si="5">(G7+4*H7+I7)/6</f>
        <v>1.2999999999999998</v>
      </c>
      <c r="K7" s="13">
        <f>I7/$G$15</f>
        <v>3.4285714285714288</v>
      </c>
      <c r="L7" s="15">
        <f>J7*$G$18/$G$14</f>
        <v>2.1704639989098791</v>
      </c>
      <c r="M7" s="13">
        <f t="shared" si="4"/>
        <v>0.3</v>
      </c>
      <c r="N7" s="1"/>
    </row>
    <row r="8" spans="1:14" s="18" customFormat="1" ht="24" x14ac:dyDescent="0.25">
      <c r="A8" s="19"/>
      <c r="B8" s="19"/>
      <c r="C8" s="43"/>
      <c r="D8" s="20"/>
      <c r="E8" s="46" t="s">
        <v>22</v>
      </c>
      <c r="F8" s="16" t="s">
        <v>24</v>
      </c>
      <c r="G8" s="14">
        <v>1</v>
      </c>
      <c r="H8" s="14">
        <v>1</v>
      </c>
      <c r="I8" s="14">
        <v>1</v>
      </c>
      <c r="J8" s="13">
        <f t="shared" ref="J8" si="6">(G8+4*H8+I8)/6</f>
        <v>1</v>
      </c>
      <c r="K8" s="13">
        <f>I8/$G$15</f>
        <v>1.4285714285714286</v>
      </c>
      <c r="L8" s="15">
        <f>J8*$G$18/$G$14</f>
        <v>1.6695876914691379</v>
      </c>
      <c r="M8" s="13">
        <f t="shared" ref="M8" si="7">(I8-G8)/6</f>
        <v>0</v>
      </c>
      <c r="N8" s="1"/>
    </row>
    <row r="9" spans="1:14" s="18" customFormat="1" x14ac:dyDescent="0.25">
      <c r="A9" s="19"/>
      <c r="B9" s="19"/>
      <c r="C9" s="43"/>
      <c r="D9" s="20"/>
      <c r="E9" s="46"/>
      <c r="F9" s="16" t="s">
        <v>26</v>
      </c>
      <c r="G9" s="14">
        <v>1</v>
      </c>
      <c r="H9" s="14">
        <v>1</v>
      </c>
      <c r="I9" s="14">
        <v>1</v>
      </c>
      <c r="J9" s="13">
        <f t="shared" ref="J9:J10" si="8">(G9+4*H9+I9)/6</f>
        <v>1</v>
      </c>
      <c r="K9" s="13">
        <f t="shared" ref="K9:K10" si="9">I9/$G$15</f>
        <v>1.4285714285714286</v>
      </c>
      <c r="L9" s="15">
        <f t="shared" ref="L9:L10" si="10">J9*$G$18/$G$14</f>
        <v>1.6695876914691379</v>
      </c>
      <c r="M9" s="13">
        <f t="shared" ref="M9:M10" si="11">(I9-G9)/6</f>
        <v>0</v>
      </c>
      <c r="N9" s="1"/>
    </row>
    <row r="10" spans="1:14" s="18" customFormat="1" x14ac:dyDescent="0.25">
      <c r="A10" s="19"/>
      <c r="B10" s="19"/>
      <c r="C10" s="50"/>
      <c r="D10" s="48"/>
      <c r="E10" s="46"/>
      <c r="F10" s="51" t="s">
        <v>25</v>
      </c>
      <c r="G10" s="14">
        <v>1</v>
      </c>
      <c r="H10" s="14">
        <v>1</v>
      </c>
      <c r="I10" s="14">
        <v>1</v>
      </c>
      <c r="J10" s="13">
        <f t="shared" si="8"/>
        <v>1</v>
      </c>
      <c r="K10" s="13">
        <f t="shared" si="9"/>
        <v>1.4285714285714286</v>
      </c>
      <c r="L10" s="15">
        <f t="shared" si="10"/>
        <v>1.6695876914691379</v>
      </c>
      <c r="M10" s="13">
        <f t="shared" si="11"/>
        <v>0</v>
      </c>
      <c r="N10" s="1"/>
    </row>
    <row r="13" spans="1:14" x14ac:dyDescent="0.25">
      <c r="F13" s="26" t="s">
        <v>6</v>
      </c>
      <c r="G13" s="27">
        <f>SUM(G2:G10)</f>
        <v>7.2</v>
      </c>
      <c r="H13" s="27">
        <f>SUM(H2:H10)</f>
        <v>11.4</v>
      </c>
      <c r="I13" s="27">
        <f>SUM(I2:I10)</f>
        <v>18.8</v>
      </c>
      <c r="M13" s="32">
        <f>SQRT(SUMSQ(M2:M10))</f>
        <v>1.0066445913694333</v>
      </c>
    </row>
    <row r="14" spans="1:14" x14ac:dyDescent="0.25">
      <c r="F14" s="26" t="s">
        <v>13</v>
      </c>
      <c r="G14" s="27">
        <f>(G13+4*H13+I13)/6</f>
        <v>11.933333333333335</v>
      </c>
      <c r="H14" s="28"/>
      <c r="I14" s="27"/>
      <c r="M14" s="32">
        <f>2*M13/G15</f>
        <v>2.8761274039126667</v>
      </c>
    </row>
    <row r="15" spans="1:14" x14ac:dyDescent="0.25">
      <c r="F15" s="26" t="s">
        <v>5</v>
      </c>
      <c r="G15" s="29">
        <v>0.7</v>
      </c>
      <c r="H15" s="28"/>
      <c r="I15" s="27"/>
      <c r="M15" s="33">
        <f>M14/G18</f>
        <v>0.14435675593992278</v>
      </c>
    </row>
    <row r="16" spans="1:14" x14ac:dyDescent="0.25">
      <c r="A16" s="12"/>
      <c r="B16" s="12"/>
      <c r="C16" s="45"/>
      <c r="D16" s="12"/>
      <c r="E16" s="38"/>
      <c r="F16" s="26" t="s">
        <v>3</v>
      </c>
      <c r="G16" s="27">
        <f>G13/G15</f>
        <v>10.285714285714286</v>
      </c>
      <c r="H16" s="28">
        <f>H13/G15</f>
        <v>16.285714285714288</v>
      </c>
      <c r="I16" s="27">
        <f>I13/G15</f>
        <v>26.857142857142861</v>
      </c>
      <c r="M16" s="32"/>
    </row>
    <row r="17" spans="1:14" x14ac:dyDescent="0.25">
      <c r="A17" s="12"/>
      <c r="B17" s="12"/>
      <c r="C17" s="45"/>
      <c r="D17" s="12"/>
      <c r="E17" s="38"/>
      <c r="F17" s="30" t="s">
        <v>12</v>
      </c>
      <c r="G17" s="27">
        <f>(G16+4*H16+I16)/6</f>
        <v>17.047619047619051</v>
      </c>
      <c r="H17" s="28"/>
      <c r="I17" s="27"/>
      <c r="M17" s="32"/>
    </row>
    <row r="18" spans="1:14" x14ac:dyDescent="0.25">
      <c r="A18" s="12"/>
      <c r="B18" s="12"/>
      <c r="C18" s="45"/>
      <c r="D18" s="12"/>
      <c r="E18" s="38"/>
      <c r="F18" s="31" t="s">
        <v>11</v>
      </c>
      <c r="G18" s="27">
        <f>G17+M13*2/G15</f>
        <v>19.923746451531716</v>
      </c>
      <c r="H18" s="28"/>
      <c r="I18" s="27"/>
      <c r="M18" s="32"/>
      <c r="N18" s="12"/>
    </row>
    <row r="19" spans="1:14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4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</row>
    <row r="48" spans="1:14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</row>
    <row r="50" spans="1:14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</row>
    <row r="54" spans="1:14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</row>
    <row r="56" spans="1:14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</row>
    <row r="58" spans="1:14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  <row r="59" spans="1:14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</row>
    <row r="60" spans="1:14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</row>
    <row r="62" spans="1:14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</row>
    <row r="63" spans="1:14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</row>
    <row r="64" spans="1:14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</row>
    <row r="67" spans="1:14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</row>
    <row r="68" spans="1:14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</row>
    <row r="70" spans="1:14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</row>
    <row r="71" spans="1:14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</row>
    <row r="72" spans="1:14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</row>
    <row r="74" spans="1:14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</row>
    <row r="76" spans="1:14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</row>
    <row r="78" spans="1:14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</row>
    <row r="82" spans="1:14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</row>
    <row r="84" spans="1:14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</row>
    <row r="86" spans="1:14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</row>
    <row r="87" spans="1:14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</row>
    <row r="88" spans="1:14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  <row r="90" spans="1:14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</row>
    <row r="92" spans="1:14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</row>
    <row r="93" spans="1:14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</row>
    <row r="96" spans="1:14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</row>
    <row r="98" spans="1:14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</row>
    <row r="100" spans="1:14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</row>
    <row r="102" spans="1:14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4" spans="1:14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</sheetData>
  <pageMargins left="0.23622047244094491" right="0.23622047244094491" top="0.74803149606299213" bottom="0.74803149606299213" header="0.31496062992125984" footer="0.31496062992125984"/>
  <pageSetup paperSize="9" scale="90" orientation="landscape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D4595568683694BABD9DF4B0873FD78" ma:contentTypeVersion="0" ma:contentTypeDescription="Создание документа." ma:contentTypeScope="" ma:versionID="683dcc3c1ce00e21b4579c1020f97f50">
  <xsd:schema xmlns:xsd="http://www.w3.org/2001/XMLSchema" xmlns:p="http://schemas.microsoft.com/office/2006/metadata/properties" targetNamespace="http://schemas.microsoft.com/office/2006/metadata/properties" ma:root="true" ma:fieldsID="53974d1da0c14f073d2cc649cae9f3e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содержимого" ma:readOnly="true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85DE1AA-8A51-4E1D-817E-88E3F1D77B6A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0A1F42-774E-4D21-95AB-025693D18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A8268D-A6EA-4033-8A6B-4F04990523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MLVTBPLK-199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2014-10-09T19:22:53Z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0x010100DD4595568683694BABD9DF4B0873FD78</vt:lpwstr>
  </property>
</Properties>
</file>